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приходи" sheetId="1" r:id="rId1"/>
    <sheet name="дофинансиране" sheetId="2" r:id="rId2"/>
    <sheet name="разх.местни" sheetId="3" r:id="rId3"/>
    <sheet name="разх.държ." sheetId="4" r:id="rId4"/>
  </sheets>
  <definedNames>
    <definedName name="_xlnm.Print_Titles" localSheetId="3">'разх.държ.'!$4:$10</definedName>
    <definedName name="_xlnm.Print_Titles" localSheetId="2">'разх.местни'!$4:$10</definedName>
  </definedNames>
  <calcPr fullCalcOnLoad="1"/>
</workbook>
</file>

<file path=xl/sharedStrings.xml><?xml version="1.0" encoding="utf-8"?>
<sst xmlns="http://schemas.openxmlformats.org/spreadsheetml/2006/main" count="686" uniqueCount="277">
  <si>
    <t>Гл.спец."Бюджет"</t>
  </si>
  <si>
    <t>Заеми от  банки в страната</t>
  </si>
  <si>
    <t>Изготвил:</t>
  </si>
  <si>
    <t>Врем.безл.заеми м/у бюдж. и извънб.с/ки</t>
  </si>
  <si>
    <t>Пом. дар. и др. безв.пол.суми 
от чужбина</t>
  </si>
  <si>
    <t xml:space="preserve">Текущи дарения,помощи от страната </t>
  </si>
  <si>
    <t>% на изпълнение</t>
  </si>
  <si>
    <t>Наименование на  приходите</t>
  </si>
  <si>
    <t>ОБЩО ПРИХОДИ ПО БЮДЖЕТА</t>
  </si>
  <si>
    <t>Държавни приходи</t>
  </si>
  <si>
    <t>Местни приходи</t>
  </si>
  <si>
    <t>I. СОБСТВЕНИ ПРИХОДИ</t>
  </si>
  <si>
    <t>Приходи и доходи от собственост</t>
  </si>
  <si>
    <t xml:space="preserve">   приходи от наеми на имущество</t>
  </si>
  <si>
    <t xml:space="preserve">   приходи от наеми на земя</t>
  </si>
  <si>
    <t>Други неданъчни приходи</t>
  </si>
  <si>
    <t xml:space="preserve">  други неданъчни приходи</t>
  </si>
  <si>
    <t xml:space="preserve">Събрани и внесени данъци </t>
  </si>
  <si>
    <t xml:space="preserve">  внесен д-к в/у прих. от стоп.дейност</t>
  </si>
  <si>
    <t>II. ВЗАИМООТНОШЕНИЯ С ЦБ</t>
  </si>
  <si>
    <t xml:space="preserve"> Получ.трансф.(субс/вн) от/за ЦБ</t>
  </si>
  <si>
    <t>1. Получени субсидии от ЦБ</t>
  </si>
  <si>
    <t xml:space="preserve">   обща  субсидия</t>
  </si>
  <si>
    <t xml:space="preserve">   целеви субсидии за капиталови разходи</t>
  </si>
  <si>
    <t>Трансфери м/у бюджетни сметки</t>
  </si>
  <si>
    <t>Трансфери от МТСП по програми за заетост</t>
  </si>
  <si>
    <t>IV.ОПЕРАЦИИ С ФИН.АКТИВИ И ПАСИВИ</t>
  </si>
  <si>
    <t>Остатък  от с/ки от предх.период</t>
  </si>
  <si>
    <t xml:space="preserve"> 1. Б Имуществени данъци</t>
  </si>
  <si>
    <t>Имуществени данъци</t>
  </si>
  <si>
    <t xml:space="preserve">   данък върху недвижими имоти</t>
  </si>
  <si>
    <t xml:space="preserve">   данък върху превозните средства</t>
  </si>
  <si>
    <t xml:space="preserve">   данък при придобиване на имущества,</t>
  </si>
  <si>
    <t xml:space="preserve">  туристически данък</t>
  </si>
  <si>
    <t xml:space="preserve">   окончателен годишен /патентен/ данък</t>
  </si>
  <si>
    <t>Други данъци</t>
  </si>
  <si>
    <t>Икономически дейности</t>
  </si>
  <si>
    <t>Други дейности по транспорта</t>
  </si>
  <si>
    <t>Други дейности по благоустрояването</t>
  </si>
  <si>
    <t>Туристическа база</t>
  </si>
  <si>
    <t>Спорт за всички</t>
  </si>
  <si>
    <t>2. Неданъчни приходи</t>
  </si>
  <si>
    <t xml:space="preserve">   нетни приходи от продажби на услуги, стоки </t>
  </si>
  <si>
    <t xml:space="preserve">   приходи от дивиденти</t>
  </si>
  <si>
    <t xml:space="preserve">   приходи от лихви по текущи банк.сметки</t>
  </si>
  <si>
    <t>Общински такси</t>
  </si>
  <si>
    <t xml:space="preserve">   за ползване на детски градини</t>
  </si>
  <si>
    <t xml:space="preserve">   за ползване на дом. соц.патронаж и др.</t>
  </si>
  <si>
    <t xml:space="preserve">   за ползване на пазари,тържища и др.</t>
  </si>
  <si>
    <t xml:space="preserve">   за битови отпадъци</t>
  </si>
  <si>
    <t xml:space="preserve">   за технически услуги</t>
  </si>
  <si>
    <t xml:space="preserve">   за  административни услуги</t>
  </si>
  <si>
    <t xml:space="preserve">   за притежаване на куче</t>
  </si>
  <si>
    <t xml:space="preserve">   други общински такси</t>
  </si>
  <si>
    <t>Глоби, санкции и наказ. лихви</t>
  </si>
  <si>
    <t xml:space="preserve">   глоби, санкции, неустойки и други</t>
  </si>
  <si>
    <t xml:space="preserve">  внесен ДДС</t>
  </si>
  <si>
    <t xml:space="preserve">   приходи от продажба на сгради</t>
  </si>
  <si>
    <t xml:space="preserve">   приходи от продажба на земя</t>
  </si>
  <si>
    <t>Приходи от концесии</t>
  </si>
  <si>
    <t xml:space="preserve">   обща изравнителна субсидия</t>
  </si>
  <si>
    <t xml:space="preserve">V. ТРАНСФЕРИ </t>
  </si>
  <si>
    <t>VI.Операции с финан. активи и пасиви</t>
  </si>
  <si>
    <t>VII. ФИНАНСИРАНЕ ДЕФИЦИТА</t>
  </si>
  <si>
    <t>Наименование на функция, дейност</t>
  </si>
  <si>
    <t>помощи за домакиндствата</t>
  </si>
  <si>
    <t>ОБЩО РАЗХОДИ ПО БЮДЖЕТА</t>
  </si>
  <si>
    <t>Държавни дейности</t>
  </si>
  <si>
    <t>Местни дейности</t>
  </si>
  <si>
    <t xml:space="preserve"> в т.ч. заплати</t>
  </si>
  <si>
    <t xml:space="preserve">           осигурителни вноски за ДОО</t>
  </si>
  <si>
    <t xml:space="preserve">           здравноосигурителни вноски</t>
  </si>
  <si>
    <t xml:space="preserve">           издръжка</t>
  </si>
  <si>
    <t xml:space="preserve">           стипендии</t>
  </si>
  <si>
    <t xml:space="preserve">           субсидии на организации с нест.цел</t>
  </si>
  <si>
    <t xml:space="preserve">           капиталови разходи</t>
  </si>
  <si>
    <t xml:space="preserve">           численост на персонала</t>
  </si>
  <si>
    <t xml:space="preserve">           субсидирана численост</t>
  </si>
  <si>
    <t>Общи държавни служби</t>
  </si>
  <si>
    <t xml:space="preserve">           численост на персонала </t>
  </si>
  <si>
    <t>Общинска администрация</t>
  </si>
  <si>
    <t>Държавни и общински служби по изборите</t>
  </si>
  <si>
    <t>Отбрана и сигурност</t>
  </si>
  <si>
    <t>Отбранително мобилизационна подготовка</t>
  </si>
  <si>
    <t xml:space="preserve">          в т.ч.  издръжка</t>
  </si>
  <si>
    <t>Образование</t>
  </si>
  <si>
    <t xml:space="preserve">           численост на персонала.</t>
  </si>
  <si>
    <t>ЦДГрадини</t>
  </si>
  <si>
    <t xml:space="preserve">            брой деца</t>
  </si>
  <si>
    <t>ППГ в училище</t>
  </si>
  <si>
    <t>ООУчилища</t>
  </si>
  <si>
    <t xml:space="preserve">           брой ученици</t>
  </si>
  <si>
    <t>Общежития</t>
  </si>
  <si>
    <t xml:space="preserve"> в т.ч. издръжка</t>
  </si>
  <si>
    <t>Здравеопазване</t>
  </si>
  <si>
    <t>ДД по здравеопазването</t>
  </si>
  <si>
    <t>Здравен кабинет в дет. градини и училища</t>
  </si>
  <si>
    <t>Соц. осигуряване, подпомагане и грижи</t>
  </si>
  <si>
    <t>Програми за временна заетост</t>
  </si>
  <si>
    <t>Домове за стари хора</t>
  </si>
  <si>
    <t xml:space="preserve">           брой места</t>
  </si>
  <si>
    <t>Др. служби и д-сти по осиг.,подп.и заетостта</t>
  </si>
  <si>
    <t>Защитени жилища</t>
  </si>
  <si>
    <t>Домове за деца</t>
  </si>
  <si>
    <t>Център за настаняване от семеен тип</t>
  </si>
  <si>
    <t>Почивно дело, култура, рел. дейност</t>
  </si>
  <si>
    <t>Читалища</t>
  </si>
  <si>
    <t xml:space="preserve"> в т.ч. субсидии на организации с нест.цел</t>
  </si>
  <si>
    <t>Икономически дейности и услуги</t>
  </si>
  <si>
    <t>ДД по икономиката</t>
  </si>
  <si>
    <t xml:space="preserve">           помощи по решение на Общ. съвет</t>
  </si>
  <si>
    <t xml:space="preserve">           разходи за членски внос</t>
  </si>
  <si>
    <t xml:space="preserve">           разходи за лихви по заеми от др.банки</t>
  </si>
  <si>
    <t>Музей</t>
  </si>
  <si>
    <t>Международни програми и споразумения</t>
  </si>
  <si>
    <t>Приют за бездомни животни</t>
  </si>
  <si>
    <t xml:space="preserve">РАЗХОДИ ЗА ДЪРЖАВНИ ДЕЙНОСТИ, ДОФИНАНСИРАНЕ С МЕСТНИ ПРИХОДИ  </t>
  </si>
  <si>
    <t>Общински съвет</t>
  </si>
  <si>
    <t>Други дейности по здравеопазването</t>
  </si>
  <si>
    <t>Домашен социален патронаж</t>
  </si>
  <si>
    <t xml:space="preserve">           брой  места</t>
  </si>
  <si>
    <t>Жилищно строителство, БКС и опазване</t>
  </si>
  <si>
    <t>на околната среда</t>
  </si>
  <si>
    <t>Водоснабдяване и канализация</t>
  </si>
  <si>
    <t>Осветление на улици и площади</t>
  </si>
  <si>
    <t xml:space="preserve">            издръжка</t>
  </si>
  <si>
    <t>Озеленяване</t>
  </si>
  <si>
    <t>Чистота</t>
  </si>
  <si>
    <t>Изграждане, основен ремонт и поддържане на уличната мрежа</t>
  </si>
  <si>
    <t xml:space="preserve">           помощи по решение на Общ. Съвет</t>
  </si>
  <si>
    <t xml:space="preserve">          субсидии на организации с нест.цел</t>
  </si>
  <si>
    <t>Спортни бази за спорт за всички</t>
  </si>
  <si>
    <t xml:space="preserve">          субсидии за нефинансови пр-ия</t>
  </si>
  <si>
    <t>Обредни домове</t>
  </si>
  <si>
    <t xml:space="preserve">          такса ангажимент по заеми</t>
  </si>
  <si>
    <t>Служби и д-сти по поддърж.,ремонт и из-</t>
  </si>
  <si>
    <t>граждане на пътища</t>
  </si>
  <si>
    <t>Разходи некласифицирани в др.функции</t>
  </si>
  <si>
    <t>в т.ч. разходи за лихви по заеми от др.банки</t>
  </si>
  <si>
    <t xml:space="preserve">         такса ангажимент по заеми</t>
  </si>
  <si>
    <t>Други разходи некласифицирани по другите</t>
  </si>
  <si>
    <t>функции</t>
  </si>
  <si>
    <t xml:space="preserve"> в т.ч. такса ангажимент по заеми</t>
  </si>
  <si>
    <t>Разходи за лихви</t>
  </si>
  <si>
    <t>ДД по вътрешната сигурност-възпитатели</t>
  </si>
  <si>
    <t>Извънучилищни дейности</t>
  </si>
  <si>
    <t>численост на персонала</t>
  </si>
  <si>
    <t>Дневен център за стари хора</t>
  </si>
  <si>
    <t>Други дейности по образованието</t>
  </si>
  <si>
    <t>Други дейности по културата</t>
  </si>
  <si>
    <t>Остатък в края на периода</t>
  </si>
  <si>
    <t xml:space="preserve">II. ТРАНСФЕРИ </t>
  </si>
  <si>
    <t>III.ВРЕМЕННИ БЕЗЛИХВЕНИ ЗАЕМИ</t>
  </si>
  <si>
    <t>I. ВЗАИМООТНОШЕНИЯ С ЦБ</t>
  </si>
  <si>
    <t>Приложение № 1</t>
  </si>
  <si>
    <t>Приложение №2</t>
  </si>
  <si>
    <t>Първоначален план на бюджета</t>
  </si>
  <si>
    <t>Врем.безлихв.заеми м/у с/ки за средства от ЕС</t>
  </si>
  <si>
    <t>Кристина Димитрова</t>
  </si>
  <si>
    <t xml:space="preserve">           осигурителни вноски за ДОО и ДЗПО</t>
  </si>
  <si>
    <t>Домове за възрастни хора с увреждания</t>
  </si>
  <si>
    <t>№ по ред</t>
  </si>
  <si>
    <t>Първоначален план
на бюджета</t>
  </si>
  <si>
    <t>§</t>
  </si>
  <si>
    <t>31-11</t>
  </si>
  <si>
    <t>31-12</t>
  </si>
  <si>
    <t>31-18</t>
  </si>
  <si>
    <t xml:space="preserve">   получени целеви трансфери от ЦБ
   /бедствия и аварии/</t>
  </si>
  <si>
    <t xml:space="preserve">   получени целеви трансфери от ЦБ
   /транспорт/</t>
  </si>
  <si>
    <t>31-28</t>
  </si>
  <si>
    <t>61-01</t>
  </si>
  <si>
    <t>61-05</t>
  </si>
  <si>
    <t>75-00</t>
  </si>
  <si>
    <t>76-00</t>
  </si>
  <si>
    <t>95-01</t>
  </si>
  <si>
    <t>95-07</t>
  </si>
  <si>
    <t xml:space="preserve">   данък върху наследствата</t>
  </si>
  <si>
    <t>13-01</t>
  </si>
  <si>
    <t>13-02</t>
  </si>
  <si>
    <t>13-03</t>
  </si>
  <si>
    <t>13-04</t>
  </si>
  <si>
    <t>13-08</t>
  </si>
  <si>
    <t>01-03</t>
  </si>
  <si>
    <t>24-04</t>
  </si>
  <si>
    <t>24-05</t>
  </si>
  <si>
    <t>24-06</t>
  </si>
  <si>
    <t>24-07</t>
  </si>
  <si>
    <t>24-08</t>
  </si>
  <si>
    <t>27-01</t>
  </si>
  <si>
    <t>27-04</t>
  </si>
  <si>
    <t>27-05</t>
  </si>
  <si>
    <t>27-07</t>
  </si>
  <si>
    <t>27-10</t>
  </si>
  <si>
    <t>27-11</t>
  </si>
  <si>
    <t>27-17</t>
  </si>
  <si>
    <t>27-29</t>
  </si>
  <si>
    <t>28-00</t>
  </si>
  <si>
    <t>36-00</t>
  </si>
  <si>
    <t>37-00</t>
  </si>
  <si>
    <t>40-21</t>
  </si>
  <si>
    <t>40-40</t>
  </si>
  <si>
    <t>41-00</t>
  </si>
  <si>
    <t>Постъпления от продажби на нефинансови 
активи</t>
  </si>
  <si>
    <t>40-00</t>
  </si>
  <si>
    <t>45-00</t>
  </si>
  <si>
    <t>46-00</t>
  </si>
  <si>
    <t>37-01</t>
  </si>
  <si>
    <t>37-02</t>
  </si>
  <si>
    <t>31-13</t>
  </si>
  <si>
    <t xml:space="preserve">  в т.ч. за изграждане и осн.ремонт на местни 
общински пътища</t>
  </si>
  <si>
    <t xml:space="preserve">IV. ВРЕМЕННИ БЕЗЛИХВЕНИ ЗАЕМИ ОТ 
БЮДЖЕТНИ И ИЗВЪНБЮДЖЕТНИ СМЕТКИ </t>
  </si>
  <si>
    <t>72-00</t>
  </si>
  <si>
    <t>Предоставена временна финансова помощ</t>
  </si>
  <si>
    <t>83-82</t>
  </si>
  <si>
    <t>83-22</t>
  </si>
  <si>
    <t>93-10</t>
  </si>
  <si>
    <t xml:space="preserve">Пол./възст.временни безл.заеми от
набирателна сметка </t>
  </si>
  <si>
    <t>93-36</t>
  </si>
  <si>
    <t xml:space="preserve">Друго финансиране/Резервирани суми в 
РИООСВ/ </t>
  </si>
  <si>
    <t>83-00</t>
  </si>
  <si>
    <t>Приватизация</t>
  </si>
  <si>
    <t>90-00</t>
  </si>
  <si>
    <t>Друго финансиране/+/-/</t>
  </si>
  <si>
    <t>93-00</t>
  </si>
  <si>
    <t>Клубове на пенсионера и инвалида</t>
  </si>
  <si>
    <t xml:space="preserve">           издръжка в.ч. за данъци и такси на 
           общински сгради</t>
  </si>
  <si>
    <t>Други дейности по туризма</t>
  </si>
  <si>
    <t>капиталови</t>
  </si>
  <si>
    <t>№
 по 
ред</t>
  </si>
  <si>
    <t>Гл.специалист"Бюджет"</t>
  </si>
  <si>
    <t>Кмет на Община Радомир:</t>
  </si>
  <si>
    <t>Пламен Алексиев</t>
  </si>
  <si>
    <t xml:space="preserve"> в т.ч. издръжка,данъци и такси</t>
  </si>
  <si>
    <t>Приложение № 3</t>
  </si>
  <si>
    <t>Приложение № 4</t>
  </si>
  <si>
    <t>Държавни дейности, дофинансиране  с 
местни приходи</t>
  </si>
  <si>
    <t xml:space="preserve">          помощи за домакинствата</t>
  </si>
  <si>
    <t>РАЗХОДИ  ПО БЮДЖЕТА НА ОБЩИНА РАДОМИР КЪМ 31.12.2014 г.</t>
  </si>
  <si>
    <t>Разходи към 31.12.2014 г.</t>
  </si>
  <si>
    <t>РАЗХОДИ ЗА ДЪРЖАВНИ  ДЕЙНОСТИ ПО БЮДЖЕТА НА ОБЩИНА РАДОМИР КЪМ 31.12.2014 г.</t>
  </si>
  <si>
    <t>Уточнен 
план на бюджета
към 31.12.2014г.</t>
  </si>
  <si>
    <t>Отчет за изпълнение на
бюджета към 31.12.2014г.</t>
  </si>
  <si>
    <t>РАЗХОДИ ЗА МЕСТНИ ДЕЙНОСТИ ПО БЮДЖЕТА НА ОБЩИНА РАДОМИР КЪМ 31.12.2014г.</t>
  </si>
  <si>
    <t xml:space="preserve"> НА ОБЩИНА РАДОМИР КЪМ 31.12.2014г.</t>
  </si>
  <si>
    <t>Разходи към 31.12.2014г.</t>
  </si>
  <si>
    <t>ПРИХОДИ  ПО БЮДЖЕТА НА ОБЩИНА РАДОМИР КЪМ 31.12.2014г.</t>
  </si>
  <si>
    <t>Приходи към 31.12.2014 г.</t>
  </si>
  <si>
    <t>Отчет за изпълнението 
на бюджета 
към 31.12.2014г.</t>
  </si>
  <si>
    <t>ПРИХОДИ С ДЪРЖАВЕН ХАРАКТЕР ПО БЮДЖЕТА НА ОБЩИНА РАДОМИР КЪМ 31.12.2014 г.</t>
  </si>
  <si>
    <t>Трансфери м/у бюджетни и изънбюдж.с/ки</t>
  </si>
  <si>
    <t>62-02</t>
  </si>
  <si>
    <t>Трансфери от/за държавни предприятия и 
други лица</t>
  </si>
  <si>
    <t>64-01</t>
  </si>
  <si>
    <t>ПРИХОДИ С ОБЩИНСКИ ХАРАКТЕР ПО БЮДЖЕТА НА ОБЩИНА РАДОМИР към 31.12.2014 г.</t>
  </si>
  <si>
    <t>31-20</t>
  </si>
  <si>
    <t>възстановени трансфери за ЦБ</t>
  </si>
  <si>
    <t xml:space="preserve">погашения по заеми в страната </t>
  </si>
  <si>
    <t xml:space="preserve">погашения по банки в страната </t>
  </si>
  <si>
    <t>Остатък  от с/ки от предх.период(+)</t>
  </si>
  <si>
    <t>Наличност в края на периода(-)</t>
  </si>
  <si>
    <t>получени целеви трансфери от ЦБ</t>
  </si>
  <si>
    <t>временни безлихвени заеми м/у бюджети</t>
  </si>
  <si>
    <t>Ликвидиране последствия 
бедствия и аварии</t>
  </si>
  <si>
    <t xml:space="preserve">          капиталови разходи</t>
  </si>
  <si>
    <t xml:space="preserve">           държавни данъци и такси</t>
  </si>
  <si>
    <t>държавни данъци и такси</t>
  </si>
  <si>
    <t xml:space="preserve">          държавни данъци и такси</t>
  </si>
  <si>
    <t>Център за обществена подкрепа</t>
  </si>
  <si>
    <t xml:space="preserve">           помощи за домакиндствата</t>
  </si>
  <si>
    <t xml:space="preserve">           в т.ч. издръжка</t>
  </si>
  <si>
    <t xml:space="preserve">           капиталови трансфери</t>
  </si>
  <si>
    <t xml:space="preserve">          капиталови трансфери</t>
  </si>
  <si>
    <t>в т.ч.помощи за домакиндствата</t>
  </si>
  <si>
    <t>получени краткосрочни заеми в страната/+/</t>
  </si>
  <si>
    <t>83-11</t>
  </si>
  <si>
    <t xml:space="preserve">погашения по краткосрочни заеми в страната/-/ </t>
  </si>
  <si>
    <t>83-21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</si>
</sst>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0\ [$€-1]"/>
    <numFmt numFmtId="174" formatCode="#,##0.00\ &quot;лв&quot;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%"/>
    <numFmt numFmtId="181" formatCode="0.0%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Hebar"/>
      <family val="2"/>
    </font>
    <font>
      <b/>
      <sz val="9"/>
      <name val="Hebar"/>
      <family val="2"/>
    </font>
    <font>
      <b/>
      <u val="single"/>
      <sz val="9"/>
      <name val="Hebar"/>
      <family val="2"/>
    </font>
    <font>
      <sz val="9"/>
      <color indexed="10"/>
      <name val="Heba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Heba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Hebar"/>
      <family val="2"/>
    </font>
    <font>
      <sz val="9"/>
      <color indexed="8"/>
      <name val="Hebar"/>
      <family val="2"/>
    </font>
    <font>
      <b/>
      <sz val="10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4" fillId="0" borderId="17" xfId="0" applyNumberFormat="1" applyFont="1" applyBorder="1" applyAlignment="1">
      <alignment wrapText="1"/>
    </xf>
    <xf numFmtId="3" fontId="4" fillId="0" borderId="25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4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0" fontId="4" fillId="0" borderId="29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4" fillId="0" borderId="10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5" fillId="0" borderId="3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49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 wrapText="1"/>
    </xf>
    <xf numFmtId="3" fontId="8" fillId="0" borderId="36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10" fontId="4" fillId="0" borderId="4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3" fontId="15" fillId="0" borderId="18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175" fontId="15" fillId="0" borderId="14" xfId="0" applyNumberFormat="1" applyFont="1" applyFill="1" applyBorder="1" applyAlignment="1">
      <alignment/>
    </xf>
    <xf numFmtId="175" fontId="16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wrapText="1"/>
    </xf>
    <xf numFmtId="0" fontId="15" fillId="0" borderId="14" xfId="0" applyFont="1" applyFill="1" applyBorder="1" applyAlignment="1">
      <alignment/>
    </xf>
    <xf numFmtId="3" fontId="14" fillId="0" borderId="23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0" fontId="17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3" fontId="8" fillId="0" borderId="49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175" fontId="15" fillId="0" borderId="30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14" fillId="0" borderId="28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9" fillId="0" borderId="18" xfId="0" applyNumberFormat="1" applyFont="1" applyBorder="1" applyAlignment="1">
      <alignment horizontal="center" wrapText="1"/>
    </xf>
    <xf numFmtId="3" fontId="14" fillId="0" borderId="33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3" fontId="5" fillId="0" borderId="53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center" vertical="top" wrapText="1"/>
    </xf>
    <xf numFmtId="0" fontId="19" fillId="0" borderId="52" xfId="0" applyFont="1" applyBorder="1" applyAlignment="1">
      <alignment vertical="top"/>
    </xf>
    <xf numFmtId="0" fontId="19" fillId="0" borderId="55" xfId="0" applyFont="1" applyBorder="1" applyAlignment="1">
      <alignment vertical="top"/>
    </xf>
    <xf numFmtId="0" fontId="9" fillId="0" borderId="56" xfId="0" applyFont="1" applyBorder="1" applyAlignment="1">
      <alignment horizontal="center" vertical="top" wrapText="1"/>
    </xf>
    <xf numFmtId="0" fontId="19" fillId="0" borderId="57" xfId="0" applyFont="1" applyBorder="1" applyAlignment="1">
      <alignment vertical="top" wrapText="1"/>
    </xf>
    <xf numFmtId="0" fontId="19" fillId="0" borderId="58" xfId="0" applyFont="1" applyBorder="1" applyAlignment="1">
      <alignment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wrapText="1"/>
    </xf>
    <xf numFmtId="0" fontId="19" fillId="0" borderId="57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9" fillId="0" borderId="3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52" xfId="0" applyFont="1" applyBorder="1" applyAlignment="1">
      <alignment vertical="top" wrapText="1"/>
    </xf>
    <xf numFmtId="0" fontId="19" fillId="0" borderId="55" xfId="0" applyFont="1" applyBorder="1" applyAlignment="1">
      <alignment vertical="top" wrapText="1"/>
    </xf>
    <xf numFmtId="0" fontId="13" fillId="0" borderId="4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13" fillId="0" borderId="52" xfId="0" applyFont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5" fillId="0" borderId="14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3" fontId="15" fillId="0" borderId="30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61" xfId="0" applyFont="1" applyFill="1" applyBorder="1" applyAlignment="1">
      <alignment wrapText="1"/>
    </xf>
    <xf numFmtId="0" fontId="0" fillId="0" borderId="6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0.28125" style="0" customWidth="1"/>
    <col min="2" max="2" width="6.00390625" style="0" customWidth="1"/>
    <col min="3" max="3" width="13.140625" style="0" customWidth="1"/>
    <col min="4" max="4" width="11.140625" style="0" customWidth="1"/>
    <col min="5" max="5" width="13.57421875" style="0" customWidth="1"/>
    <col min="6" max="6" width="10.421875" style="0" customWidth="1"/>
    <col min="7" max="7" width="16.140625" style="0" customWidth="1"/>
    <col min="8" max="8" width="12.00390625" style="0" bestFit="1" customWidth="1"/>
  </cols>
  <sheetData>
    <row r="1" spans="1:7" ht="12.75">
      <c r="A1" s="64"/>
      <c r="B1" s="64"/>
      <c r="C1" s="64"/>
      <c r="D1" s="64"/>
      <c r="E1" s="65"/>
      <c r="F1" s="64" t="s">
        <v>154</v>
      </c>
      <c r="G1" s="64"/>
    </row>
    <row r="2" spans="1:7" ht="21.75" customHeight="1" thickBot="1">
      <c r="A2" s="223" t="s">
        <v>245</v>
      </c>
      <c r="B2" s="223"/>
      <c r="C2" s="223"/>
      <c r="D2" s="223"/>
      <c r="E2" s="223"/>
      <c r="F2" s="223"/>
      <c r="G2" s="83"/>
    </row>
    <row r="3" spans="1:7" ht="13.5" thickBot="1">
      <c r="A3" s="198" t="s">
        <v>7</v>
      </c>
      <c r="B3" s="210" t="s">
        <v>163</v>
      </c>
      <c r="C3" s="220" t="s">
        <v>246</v>
      </c>
      <c r="D3" s="221"/>
      <c r="E3" s="221"/>
      <c r="F3" s="222"/>
      <c r="G3" s="1"/>
    </row>
    <row r="4" spans="1:6" ht="12.75" customHeight="1">
      <c r="A4" s="199"/>
      <c r="B4" s="199"/>
      <c r="C4" s="189" t="s">
        <v>156</v>
      </c>
      <c r="D4" s="186" t="s">
        <v>240</v>
      </c>
      <c r="E4" s="186" t="s">
        <v>247</v>
      </c>
      <c r="F4" s="192" t="s">
        <v>6</v>
      </c>
    </row>
    <row r="5" spans="1:6" ht="12.75">
      <c r="A5" s="199"/>
      <c r="B5" s="199"/>
      <c r="C5" s="190"/>
      <c r="D5" s="224"/>
      <c r="E5" s="187"/>
      <c r="F5" s="193"/>
    </row>
    <row r="6" spans="1:6" ht="12.75">
      <c r="A6" s="199"/>
      <c r="B6" s="199"/>
      <c r="C6" s="190"/>
      <c r="D6" s="224"/>
      <c r="E6" s="187"/>
      <c r="F6" s="193"/>
    </row>
    <row r="7" spans="1:6" ht="21" customHeight="1" thickBot="1">
      <c r="A7" s="199"/>
      <c r="B7" s="200"/>
      <c r="C7" s="190"/>
      <c r="D7" s="224"/>
      <c r="E7" s="187"/>
      <c r="F7" s="193"/>
    </row>
    <row r="8" spans="1:6" ht="0.75" customHeight="1" thickBot="1">
      <c r="A8" s="200"/>
      <c r="B8" s="125"/>
      <c r="C8" s="191"/>
      <c r="D8" s="126"/>
      <c r="E8" s="188"/>
      <c r="F8" s="194"/>
    </row>
    <row r="9" spans="1:6" ht="11.25" customHeight="1" thickBot="1">
      <c r="A9" s="61">
        <v>1</v>
      </c>
      <c r="B9" s="80">
        <v>2</v>
      </c>
      <c r="C9" s="62">
        <v>3</v>
      </c>
      <c r="D9" s="62">
        <v>4</v>
      </c>
      <c r="E9" s="62">
        <v>5</v>
      </c>
      <c r="F9" s="63">
        <v>6</v>
      </c>
    </row>
    <row r="10" spans="1:6" ht="13.5" thickBot="1">
      <c r="A10" s="124" t="s">
        <v>8</v>
      </c>
      <c r="B10" s="11"/>
      <c r="C10" s="117">
        <f>SUM(C12:C13)</f>
        <v>10544748</v>
      </c>
      <c r="D10" s="117">
        <f>SUM(D12:D13)</f>
        <v>11397339</v>
      </c>
      <c r="E10" s="117">
        <f>SUM(E12:E13)</f>
        <v>10244536</v>
      </c>
      <c r="F10" s="71">
        <f>E10/D10</f>
        <v>0.8988533200600596</v>
      </c>
    </row>
    <row r="11" spans="1:6" ht="8.25" customHeight="1" thickBot="1">
      <c r="A11" s="6"/>
      <c r="B11" s="7"/>
      <c r="C11" s="7"/>
      <c r="D11" s="7"/>
      <c r="E11" s="118"/>
      <c r="F11" s="119"/>
    </row>
    <row r="12" spans="1:6" ht="12.75">
      <c r="A12" s="123" t="s">
        <v>9</v>
      </c>
      <c r="B12" s="120"/>
      <c r="C12" s="121">
        <v>5997752</v>
      </c>
      <c r="D12" s="121">
        <v>6774499</v>
      </c>
      <c r="E12" s="121">
        <v>6588884</v>
      </c>
      <c r="F12" s="122">
        <f>E12/D12</f>
        <v>0.9726009259134882</v>
      </c>
    </row>
    <row r="13" spans="1:6" ht="13.5" thickBot="1">
      <c r="A13" s="10" t="s">
        <v>10</v>
      </c>
      <c r="B13" s="81"/>
      <c r="C13" s="50">
        <v>4546996</v>
      </c>
      <c r="D13" s="50">
        <v>4622840</v>
      </c>
      <c r="E13" s="50">
        <v>3655652</v>
      </c>
      <c r="F13" s="73">
        <f>E13/D13</f>
        <v>0.7907805591368077</v>
      </c>
    </row>
    <row r="14" spans="1:7" ht="12.75">
      <c r="A14" s="7"/>
      <c r="B14" s="7"/>
      <c r="C14" s="7"/>
      <c r="D14" s="7"/>
      <c r="E14" s="7"/>
      <c r="F14" s="7"/>
      <c r="G14" s="52"/>
    </row>
    <row r="15" spans="1:7" ht="12.75">
      <c r="A15" s="7"/>
      <c r="B15" s="7"/>
      <c r="C15" s="7"/>
      <c r="D15" s="7"/>
      <c r="E15" s="7"/>
      <c r="F15" s="7"/>
      <c r="G15" s="52"/>
    </row>
    <row r="16" spans="1:7" ht="12.75">
      <c r="A16" s="7"/>
      <c r="B16" s="7"/>
      <c r="C16" s="7"/>
      <c r="D16" s="7"/>
      <c r="E16" s="7"/>
      <c r="F16" s="7"/>
      <c r="G16" s="52"/>
    </row>
    <row r="17" spans="1:7" ht="12.75">
      <c r="A17" s="7"/>
      <c r="B17" s="7"/>
      <c r="C17" s="7"/>
      <c r="D17" s="7"/>
      <c r="E17" s="7"/>
      <c r="F17" s="7"/>
      <c r="G17" s="52"/>
    </row>
    <row r="18" spans="1:7" ht="12.75">
      <c r="A18" s="7"/>
      <c r="B18" s="7"/>
      <c r="C18" s="7"/>
      <c r="D18" s="7"/>
      <c r="E18" s="7"/>
      <c r="F18" s="7"/>
      <c r="G18" s="78"/>
    </row>
    <row r="19" spans="1:7" ht="12.75">
      <c r="A19" s="7"/>
      <c r="B19" s="7"/>
      <c r="C19" s="7"/>
      <c r="D19" s="7"/>
      <c r="E19" s="7"/>
      <c r="F19" s="7"/>
      <c r="G19" s="79"/>
    </row>
    <row r="20" ht="13.5" thickBot="1">
      <c r="G20" s="79"/>
    </row>
    <row r="21" spans="1:7" ht="13.5" thickBot="1">
      <c r="A21" s="195" t="s">
        <v>248</v>
      </c>
      <c r="B21" s="196"/>
      <c r="C21" s="196"/>
      <c r="D21" s="196"/>
      <c r="E21" s="196"/>
      <c r="F21" s="197"/>
      <c r="G21" s="79"/>
    </row>
    <row r="22" spans="1:7" ht="13.5" thickBot="1">
      <c r="A22" s="198" t="s">
        <v>7</v>
      </c>
      <c r="B22" s="210" t="s">
        <v>163</v>
      </c>
      <c r="C22" s="208" t="s">
        <v>246</v>
      </c>
      <c r="D22" s="183"/>
      <c r="E22" s="183"/>
      <c r="F22" s="184"/>
      <c r="G22" s="79"/>
    </row>
    <row r="23" spans="1:6" ht="12.75" customHeight="1">
      <c r="A23" s="199"/>
      <c r="B23" s="199"/>
      <c r="C23" s="198" t="s">
        <v>156</v>
      </c>
      <c r="D23" s="209" t="s">
        <v>240</v>
      </c>
      <c r="E23" s="202" t="s">
        <v>247</v>
      </c>
      <c r="F23" s="205" t="s">
        <v>6</v>
      </c>
    </row>
    <row r="24" spans="1:6" ht="12.75">
      <c r="A24" s="199"/>
      <c r="B24" s="199"/>
      <c r="C24" s="199"/>
      <c r="D24" s="199"/>
      <c r="E24" s="203"/>
      <c r="F24" s="206"/>
    </row>
    <row r="25" spans="1:6" ht="12.75">
      <c r="A25" s="199"/>
      <c r="B25" s="199"/>
      <c r="C25" s="199"/>
      <c r="D25" s="199"/>
      <c r="E25" s="203"/>
      <c r="F25" s="206"/>
    </row>
    <row r="26" spans="1:6" ht="12.75">
      <c r="A26" s="199"/>
      <c r="B26" s="199"/>
      <c r="C26" s="199"/>
      <c r="D26" s="199"/>
      <c r="E26" s="203"/>
      <c r="F26" s="206"/>
    </row>
    <row r="27" spans="1:6" ht="6.75" customHeight="1" thickBot="1">
      <c r="A27" s="200"/>
      <c r="B27" s="211"/>
      <c r="C27" s="200"/>
      <c r="D27" s="200"/>
      <c r="E27" s="204"/>
      <c r="F27" s="207"/>
    </row>
    <row r="28" spans="1:6" ht="12" customHeight="1" thickBot="1">
      <c r="A28" s="67">
        <v>1</v>
      </c>
      <c r="B28" s="82">
        <v>2</v>
      </c>
      <c r="C28" s="68">
        <v>3</v>
      </c>
      <c r="D28" s="69">
        <v>4</v>
      </c>
      <c r="E28" s="69">
        <v>5</v>
      </c>
      <c r="F28" s="63">
        <v>6</v>
      </c>
    </row>
    <row r="29" spans="1:6" ht="13.5" thickBot="1">
      <c r="A29" s="3" t="s">
        <v>8</v>
      </c>
      <c r="B29" s="3"/>
      <c r="C29" s="4">
        <f>SUM(C31+C39+C44+C47)</f>
        <v>5997752</v>
      </c>
      <c r="D29" s="4">
        <f>SUM(D31+D39+D44+D47)</f>
        <v>6774499</v>
      </c>
      <c r="E29" s="11">
        <f>SUM(E31+E39+E44+E47)</f>
        <v>6588884</v>
      </c>
      <c r="F29" s="74">
        <f>E29/D29</f>
        <v>0.9726009259134882</v>
      </c>
    </row>
    <row r="30" spans="1:6" ht="12.75">
      <c r="A30" s="85"/>
      <c r="B30" s="87"/>
      <c r="C30" s="84"/>
      <c r="D30" s="84"/>
      <c r="E30" s="170"/>
      <c r="F30" s="171"/>
    </row>
    <row r="31" spans="1:6" ht="12.75">
      <c r="A31" s="14" t="s">
        <v>153</v>
      </c>
      <c r="B31" s="88"/>
      <c r="C31" s="15">
        <f aca="true" t="shared" si="0" ref="C31:E32">SUM(C32)</f>
        <v>5830518</v>
      </c>
      <c r="D31" s="15">
        <f t="shared" si="0"/>
        <v>6408045</v>
      </c>
      <c r="E31" s="15">
        <f t="shared" si="0"/>
        <v>6407054</v>
      </c>
      <c r="F31" s="72">
        <f aca="true" t="shared" si="1" ref="F31:F48">E31/D31</f>
        <v>0.9998453506490669</v>
      </c>
    </row>
    <row r="32" spans="1:6" ht="12.75">
      <c r="A32" s="14" t="s">
        <v>20</v>
      </c>
      <c r="B32" s="89"/>
      <c r="C32" s="15">
        <f t="shared" si="0"/>
        <v>5830518</v>
      </c>
      <c r="D32" s="15">
        <f t="shared" si="0"/>
        <v>6408045</v>
      </c>
      <c r="E32" s="15">
        <f t="shared" si="0"/>
        <v>6407054</v>
      </c>
      <c r="F32" s="72">
        <f t="shared" si="1"/>
        <v>0.9998453506490669</v>
      </c>
    </row>
    <row r="33" spans="1:7" ht="12.75">
      <c r="A33" s="16" t="s">
        <v>21</v>
      </c>
      <c r="B33" s="90"/>
      <c r="C33" s="15">
        <f>SUM(C34:C37)</f>
        <v>5830518</v>
      </c>
      <c r="D33" s="15">
        <f>SUM(D34:D37)</f>
        <v>6408045</v>
      </c>
      <c r="E33" s="15">
        <f>SUM(E34:E38)</f>
        <v>6407054</v>
      </c>
      <c r="F33" s="72">
        <f t="shared" si="1"/>
        <v>0.9998453506490669</v>
      </c>
      <c r="G33" s="140"/>
    </row>
    <row r="34" spans="1:6" ht="12.75">
      <c r="A34" s="17" t="s">
        <v>22</v>
      </c>
      <c r="B34" s="91" t="s">
        <v>164</v>
      </c>
      <c r="C34" s="9">
        <v>5722518</v>
      </c>
      <c r="D34" s="8">
        <v>6089388</v>
      </c>
      <c r="E34" s="9">
        <v>6089388</v>
      </c>
      <c r="F34" s="72">
        <f t="shared" si="1"/>
        <v>1</v>
      </c>
    </row>
    <row r="35" spans="1:6" ht="12.75">
      <c r="A35" s="17" t="s">
        <v>23</v>
      </c>
      <c r="B35" s="93" t="s">
        <v>208</v>
      </c>
      <c r="C35" s="9">
        <v>108000</v>
      </c>
      <c r="D35" s="8">
        <v>84866</v>
      </c>
      <c r="E35" s="9">
        <v>84866</v>
      </c>
      <c r="F35" s="72">
        <f t="shared" si="1"/>
        <v>1</v>
      </c>
    </row>
    <row r="36" spans="1:6" ht="24">
      <c r="A36" s="49" t="s">
        <v>167</v>
      </c>
      <c r="B36" s="94" t="s">
        <v>166</v>
      </c>
      <c r="C36" s="9">
        <v>0</v>
      </c>
      <c r="D36" s="8">
        <v>53844</v>
      </c>
      <c r="E36" s="9">
        <v>53844</v>
      </c>
      <c r="F36" s="72">
        <f t="shared" si="1"/>
        <v>1</v>
      </c>
    </row>
    <row r="37" spans="1:6" ht="24">
      <c r="A37" s="49" t="s">
        <v>168</v>
      </c>
      <c r="B37" s="98" t="s">
        <v>169</v>
      </c>
      <c r="C37" s="8">
        <v>0</v>
      </c>
      <c r="D37" s="8">
        <v>179947</v>
      </c>
      <c r="E37" s="9">
        <v>179947</v>
      </c>
      <c r="F37" s="72">
        <f t="shared" si="1"/>
        <v>1</v>
      </c>
    </row>
    <row r="38" spans="1:6" ht="12.75">
      <c r="A38" s="49" t="s">
        <v>255</v>
      </c>
      <c r="B38" s="98" t="s">
        <v>254</v>
      </c>
      <c r="C38" s="8">
        <v>0</v>
      </c>
      <c r="D38" s="8">
        <v>0</v>
      </c>
      <c r="E38" s="9">
        <v>-991</v>
      </c>
      <c r="F38" s="72"/>
    </row>
    <row r="39" spans="1:6" ht="12.75">
      <c r="A39" s="16" t="s">
        <v>151</v>
      </c>
      <c r="B39" s="95"/>
      <c r="C39" s="5">
        <f>SUM(C40:C41)</f>
        <v>0</v>
      </c>
      <c r="D39" s="5">
        <f>SUM(D40:D43)</f>
        <v>199220</v>
      </c>
      <c r="E39" s="15">
        <f>SUM(E40:E43)</f>
        <v>199220</v>
      </c>
      <c r="F39" s="72">
        <f t="shared" si="1"/>
        <v>1</v>
      </c>
    </row>
    <row r="40" spans="1:6" ht="12.75">
      <c r="A40" s="17" t="s">
        <v>24</v>
      </c>
      <c r="B40" s="94" t="s">
        <v>170</v>
      </c>
      <c r="C40" s="9">
        <v>0</v>
      </c>
      <c r="D40" s="8">
        <v>87145</v>
      </c>
      <c r="E40" s="9">
        <v>132643</v>
      </c>
      <c r="F40" s="72"/>
    </row>
    <row r="41" spans="1:6" ht="12.75">
      <c r="A41" s="17" t="s">
        <v>25</v>
      </c>
      <c r="B41" s="94" t="s">
        <v>171</v>
      </c>
      <c r="C41" s="9">
        <v>0</v>
      </c>
      <c r="D41" s="8">
        <v>109702</v>
      </c>
      <c r="E41" s="9">
        <v>109702</v>
      </c>
      <c r="F41" s="72">
        <f t="shared" si="1"/>
        <v>1</v>
      </c>
    </row>
    <row r="42" spans="1:6" ht="12.75">
      <c r="A42" s="17" t="s">
        <v>249</v>
      </c>
      <c r="B42" s="94" t="s">
        <v>250</v>
      </c>
      <c r="C42" s="9">
        <v>0</v>
      </c>
      <c r="D42" s="8">
        <v>0</v>
      </c>
      <c r="E42" s="9">
        <v>-45498</v>
      </c>
      <c r="F42" s="72"/>
    </row>
    <row r="43" spans="1:6" ht="24">
      <c r="A43" s="49" t="s">
        <v>251</v>
      </c>
      <c r="B43" s="94" t="s">
        <v>252</v>
      </c>
      <c r="C43" s="9"/>
      <c r="D43" s="8">
        <v>2373</v>
      </c>
      <c r="E43" s="9">
        <v>2373</v>
      </c>
      <c r="F43" s="72">
        <f t="shared" si="1"/>
        <v>1</v>
      </c>
    </row>
    <row r="44" spans="1:6" ht="12.75">
      <c r="A44" s="16" t="s">
        <v>152</v>
      </c>
      <c r="B44" s="96"/>
      <c r="C44" s="5">
        <f>SUM(C45:C46)</f>
        <v>0</v>
      </c>
      <c r="D44" s="5">
        <f>SUM(D45:D46)</f>
        <v>0</v>
      </c>
      <c r="E44" s="15">
        <f>SUM(E45:E46)</f>
        <v>-1868</v>
      </c>
      <c r="F44" s="72"/>
    </row>
    <row r="45" spans="1:6" ht="12.75">
      <c r="A45" s="17" t="s">
        <v>261</v>
      </c>
      <c r="B45" s="94" t="s">
        <v>172</v>
      </c>
      <c r="C45" s="15"/>
      <c r="D45" s="5">
        <v>0</v>
      </c>
      <c r="E45" s="172">
        <v>-3635</v>
      </c>
      <c r="F45" s="72"/>
    </row>
    <row r="46" spans="1:6" ht="12.75">
      <c r="A46" s="17" t="s">
        <v>157</v>
      </c>
      <c r="B46" s="94" t="s">
        <v>173</v>
      </c>
      <c r="C46" s="9">
        <v>0</v>
      </c>
      <c r="D46" s="8">
        <v>0</v>
      </c>
      <c r="E46" s="9">
        <v>1767</v>
      </c>
      <c r="F46" s="72"/>
    </row>
    <row r="47" spans="1:6" ht="12.75">
      <c r="A47" s="16" t="s">
        <v>26</v>
      </c>
      <c r="B47" s="96"/>
      <c r="C47" s="15">
        <f>SUM(C48:C48)</f>
        <v>167234</v>
      </c>
      <c r="D47" s="15">
        <f>SUM(D48:D48)</f>
        <v>167234</v>
      </c>
      <c r="E47" s="15">
        <f>SUM(E48:E49)</f>
        <v>-15522</v>
      </c>
      <c r="F47" s="72"/>
    </row>
    <row r="48" spans="1:6" ht="12.75">
      <c r="A48" s="17" t="s">
        <v>27</v>
      </c>
      <c r="B48" s="94" t="s">
        <v>174</v>
      </c>
      <c r="C48" s="9">
        <v>167234</v>
      </c>
      <c r="D48" s="8">
        <v>167234</v>
      </c>
      <c r="E48" s="9">
        <v>167234</v>
      </c>
      <c r="F48" s="72">
        <f t="shared" si="1"/>
        <v>1</v>
      </c>
    </row>
    <row r="49" spans="1:6" ht="13.5" thickBot="1">
      <c r="A49" s="10" t="s">
        <v>150</v>
      </c>
      <c r="B49" s="97" t="s">
        <v>175</v>
      </c>
      <c r="C49" s="18">
        <v>0</v>
      </c>
      <c r="D49" s="18">
        <v>0</v>
      </c>
      <c r="E49" s="18">
        <v>-182756</v>
      </c>
      <c r="F49" s="73"/>
    </row>
    <row r="50" spans="1:7" ht="12.75">
      <c r="A50" s="7"/>
      <c r="B50" s="7"/>
      <c r="C50" s="7"/>
      <c r="D50" s="7"/>
      <c r="E50" s="7"/>
      <c r="F50" s="7"/>
      <c r="G50" s="2"/>
    </row>
    <row r="51" spans="1:7" ht="12.75">
      <c r="A51" s="7"/>
      <c r="B51" s="7"/>
      <c r="C51" s="7"/>
      <c r="D51" s="7"/>
      <c r="E51" s="7"/>
      <c r="F51" s="7"/>
      <c r="G51" s="2"/>
    </row>
    <row r="52" spans="1:7" ht="12.75">
      <c r="A52" s="7"/>
      <c r="B52" s="7"/>
      <c r="C52" s="7"/>
      <c r="D52" s="7"/>
      <c r="E52" s="7"/>
      <c r="F52" s="7"/>
      <c r="G52" s="2"/>
    </row>
    <row r="53" spans="1:7" ht="12.75">
      <c r="A53" s="7"/>
      <c r="B53" s="7"/>
      <c r="C53" s="7"/>
      <c r="D53" s="7"/>
      <c r="E53" s="7"/>
      <c r="F53" s="7"/>
      <c r="G53" s="2"/>
    </row>
    <row r="54" spans="1:7" ht="12.75">
      <c r="A54" s="7"/>
      <c r="B54" s="7"/>
      <c r="C54" s="7"/>
      <c r="D54" s="7"/>
      <c r="E54" s="7"/>
      <c r="F54" s="7"/>
      <c r="G54" s="2"/>
    </row>
    <row r="55" spans="1:7" ht="13.5" thickBot="1">
      <c r="A55" s="185" t="s">
        <v>253</v>
      </c>
      <c r="B55" s="185"/>
      <c r="C55" s="185"/>
      <c r="D55" s="185"/>
      <c r="E55" s="185"/>
      <c r="F55" s="185"/>
      <c r="G55" s="70"/>
    </row>
    <row r="56" spans="1:7" ht="13.5" thickBot="1">
      <c r="A56" s="198" t="s">
        <v>7</v>
      </c>
      <c r="B56" s="201" t="s">
        <v>163</v>
      </c>
      <c r="C56" s="181" t="s">
        <v>246</v>
      </c>
      <c r="D56" s="182"/>
      <c r="E56" s="183"/>
      <c r="F56" s="184"/>
      <c r="G56" s="66"/>
    </row>
    <row r="57" spans="1:6" ht="12.75" customHeight="1">
      <c r="A57" s="199"/>
      <c r="B57" s="199"/>
      <c r="C57" s="189" t="s">
        <v>156</v>
      </c>
      <c r="D57" s="186" t="s">
        <v>240</v>
      </c>
      <c r="E57" s="186" t="s">
        <v>247</v>
      </c>
      <c r="F57" s="192" t="s">
        <v>6</v>
      </c>
    </row>
    <row r="58" spans="1:6" ht="12.75">
      <c r="A58" s="199"/>
      <c r="B58" s="199"/>
      <c r="C58" s="190"/>
      <c r="D58" s="216"/>
      <c r="E58" s="187"/>
      <c r="F58" s="193"/>
    </row>
    <row r="59" spans="1:6" ht="12.75">
      <c r="A59" s="199"/>
      <c r="B59" s="199"/>
      <c r="C59" s="190"/>
      <c r="D59" s="216"/>
      <c r="E59" s="187"/>
      <c r="F59" s="193"/>
    </row>
    <row r="60" spans="1:6" ht="21" customHeight="1">
      <c r="A60" s="199"/>
      <c r="B60" s="199"/>
      <c r="C60" s="190"/>
      <c r="D60" s="216"/>
      <c r="E60" s="187"/>
      <c r="F60" s="193"/>
    </row>
    <row r="61" spans="1:6" ht="0.75" customHeight="1" thickBot="1">
      <c r="A61" s="200"/>
      <c r="B61" s="125"/>
      <c r="C61" s="191"/>
      <c r="D61" s="126"/>
      <c r="E61" s="188"/>
      <c r="F61" s="194"/>
    </row>
    <row r="62" spans="1:6" ht="10.5" customHeight="1">
      <c r="A62" s="173">
        <v>1</v>
      </c>
      <c r="B62" s="179">
        <v>2</v>
      </c>
      <c r="C62" s="179">
        <v>3</v>
      </c>
      <c r="D62" s="179">
        <v>4</v>
      </c>
      <c r="E62" s="179">
        <v>5</v>
      </c>
      <c r="F62" s="180">
        <v>6</v>
      </c>
    </row>
    <row r="63" spans="1:6" ht="12.75">
      <c r="A63" s="16" t="s">
        <v>8</v>
      </c>
      <c r="B63" s="15"/>
      <c r="C63" s="15">
        <f>C65+C117+C124+C127+C130+C141</f>
        <v>4495800</v>
      </c>
      <c r="D63" s="15">
        <f>D65+D117</f>
        <v>4622840</v>
      </c>
      <c r="E63" s="15">
        <f>E65+E117</f>
        <v>3655652</v>
      </c>
      <c r="F63" s="72">
        <f>E63/D63</f>
        <v>0.7907805591368077</v>
      </c>
    </row>
    <row r="64" spans="1:6" ht="12.75">
      <c r="A64" s="17"/>
      <c r="B64" s="9"/>
      <c r="C64" s="9"/>
      <c r="D64" s="9"/>
      <c r="E64" s="9"/>
      <c r="F64" s="177"/>
    </row>
    <row r="65" spans="1:6" ht="12.75">
      <c r="A65" s="14" t="s">
        <v>11</v>
      </c>
      <c r="B65" s="88"/>
      <c r="C65" s="15">
        <f>C66+C75</f>
        <v>3198592</v>
      </c>
      <c r="D65" s="15">
        <f>D66+D75</f>
        <v>3198592</v>
      </c>
      <c r="E65" s="15">
        <f>E66+E75</f>
        <v>2863351</v>
      </c>
      <c r="F65" s="72">
        <f aca="true" t="shared" si="2" ref="F65:F101">E65/D65</f>
        <v>0.8951910715714915</v>
      </c>
    </row>
    <row r="66" spans="1:6" ht="12.75">
      <c r="A66" s="14" t="s">
        <v>28</v>
      </c>
      <c r="B66" s="174"/>
      <c r="C66" s="15">
        <f>SUM(C67+C74)</f>
        <v>1079924</v>
      </c>
      <c r="D66" s="15">
        <f>SUM(D67+D74)</f>
        <v>1079924</v>
      </c>
      <c r="E66" s="15">
        <f>SUM(E67+E74)</f>
        <v>959538</v>
      </c>
      <c r="F66" s="72">
        <f t="shared" si="2"/>
        <v>0.888523636848519</v>
      </c>
    </row>
    <row r="67" spans="1:6" ht="12.75">
      <c r="A67" s="16" t="s">
        <v>29</v>
      </c>
      <c r="B67" s="174"/>
      <c r="C67" s="15">
        <f>SUM(C68:C73)</f>
        <v>1076424</v>
      </c>
      <c r="D67" s="15">
        <f>SUM(D68:D73)</f>
        <v>1076424</v>
      </c>
      <c r="E67" s="15">
        <f>SUM(E68:E73)</f>
        <v>958228</v>
      </c>
      <c r="F67" s="72">
        <f t="shared" si="2"/>
        <v>0.8901956849717212</v>
      </c>
    </row>
    <row r="68" spans="1:8" ht="12.75">
      <c r="A68" s="17" t="s">
        <v>30</v>
      </c>
      <c r="B68" s="100" t="s">
        <v>177</v>
      </c>
      <c r="C68" s="9">
        <v>474924</v>
      </c>
      <c r="D68" s="9">
        <v>474924</v>
      </c>
      <c r="E68" s="9">
        <v>443546</v>
      </c>
      <c r="F68" s="72">
        <f t="shared" si="2"/>
        <v>0.9339304815086203</v>
      </c>
      <c r="H68" s="99"/>
    </row>
    <row r="69" spans="1:6" ht="12.75">
      <c r="A69" s="17" t="s">
        <v>176</v>
      </c>
      <c r="B69" s="100" t="s">
        <v>178</v>
      </c>
      <c r="C69" s="9">
        <v>0</v>
      </c>
      <c r="D69" s="9">
        <v>0</v>
      </c>
      <c r="E69" s="9">
        <v>20</v>
      </c>
      <c r="F69" s="72"/>
    </row>
    <row r="70" spans="1:6" ht="12.75">
      <c r="A70" s="17" t="s">
        <v>31</v>
      </c>
      <c r="B70" s="100" t="s">
        <v>179</v>
      </c>
      <c r="C70" s="9">
        <v>250000</v>
      </c>
      <c r="D70" s="9">
        <v>250000</v>
      </c>
      <c r="E70" s="9">
        <v>280066</v>
      </c>
      <c r="F70" s="72">
        <f t="shared" si="2"/>
        <v>1.120264</v>
      </c>
    </row>
    <row r="71" spans="1:6" ht="12.75">
      <c r="A71" s="17" t="s">
        <v>32</v>
      </c>
      <c r="B71" s="100" t="s">
        <v>180</v>
      </c>
      <c r="C71" s="9">
        <v>310000</v>
      </c>
      <c r="D71" s="9">
        <v>310000</v>
      </c>
      <c r="E71" s="9">
        <v>198292</v>
      </c>
      <c r="F71" s="72">
        <f t="shared" si="2"/>
        <v>0.6396516129032258</v>
      </c>
    </row>
    <row r="72" spans="1:6" ht="12.75">
      <c r="A72" s="17" t="s">
        <v>33</v>
      </c>
      <c r="B72" s="100" t="s">
        <v>181</v>
      </c>
      <c r="C72" s="9">
        <v>1500</v>
      </c>
      <c r="D72" s="9">
        <v>1500</v>
      </c>
      <c r="E72" s="9">
        <v>1190</v>
      </c>
      <c r="F72" s="72">
        <f t="shared" si="2"/>
        <v>0.7933333333333333</v>
      </c>
    </row>
    <row r="73" spans="1:6" ht="12.75">
      <c r="A73" s="17" t="s">
        <v>34</v>
      </c>
      <c r="B73" s="100" t="s">
        <v>182</v>
      </c>
      <c r="C73" s="9">
        <v>40000</v>
      </c>
      <c r="D73" s="9">
        <v>40000</v>
      </c>
      <c r="E73" s="9">
        <v>35114</v>
      </c>
      <c r="F73" s="72">
        <f t="shared" si="2"/>
        <v>0.87785</v>
      </c>
    </row>
    <row r="74" spans="1:6" ht="12.75">
      <c r="A74" s="16" t="s">
        <v>35</v>
      </c>
      <c r="B74" s="175"/>
      <c r="C74" s="15">
        <v>3500</v>
      </c>
      <c r="D74" s="15">
        <v>3500</v>
      </c>
      <c r="E74" s="15">
        <v>1310</v>
      </c>
      <c r="F74" s="72">
        <f t="shared" si="2"/>
        <v>0.3742857142857143</v>
      </c>
    </row>
    <row r="75" spans="1:6" ht="12.75">
      <c r="A75" s="14" t="s">
        <v>41</v>
      </c>
      <c r="B75" s="175"/>
      <c r="C75" s="15">
        <f>C76+C82+C91+C93+C98+C101+C103+C95</f>
        <v>2118668</v>
      </c>
      <c r="D75" s="15">
        <f>D76+D82+D91+D93+D98+D101+D103+D95</f>
        <v>2118668</v>
      </c>
      <c r="E75" s="15">
        <f>E76+E82+E91+E93+E98+E101+E103+E95+E102</f>
        <v>1903813</v>
      </c>
      <c r="F75" s="72">
        <f t="shared" si="2"/>
        <v>0.8985895855320418</v>
      </c>
    </row>
    <row r="76" spans="1:6" ht="12.75">
      <c r="A76" s="16" t="s">
        <v>12</v>
      </c>
      <c r="B76" s="175"/>
      <c r="C76" s="15">
        <f>SUM(C77:C81)</f>
        <v>247000</v>
      </c>
      <c r="D76" s="15">
        <f>SUM(D77:D81)</f>
        <v>247000</v>
      </c>
      <c r="E76" s="15">
        <f>SUM(E77:E81)</f>
        <v>257001</v>
      </c>
      <c r="F76" s="72">
        <f t="shared" si="2"/>
        <v>1.04048987854251</v>
      </c>
    </row>
    <row r="77" spans="1:6" ht="12.75">
      <c r="A77" s="17" t="s">
        <v>42</v>
      </c>
      <c r="B77" s="100" t="s">
        <v>183</v>
      </c>
      <c r="C77" s="9">
        <v>15000</v>
      </c>
      <c r="D77" s="9">
        <v>15000</v>
      </c>
      <c r="E77" s="9">
        <v>38774</v>
      </c>
      <c r="F77" s="72">
        <f t="shared" si="2"/>
        <v>2.5849333333333333</v>
      </c>
    </row>
    <row r="78" spans="1:6" ht="12.75">
      <c r="A78" s="17" t="s">
        <v>13</v>
      </c>
      <c r="B78" s="100" t="s">
        <v>184</v>
      </c>
      <c r="C78" s="9">
        <v>130000</v>
      </c>
      <c r="D78" s="9">
        <v>130000</v>
      </c>
      <c r="E78" s="9">
        <v>107910</v>
      </c>
      <c r="F78" s="72">
        <f t="shared" si="2"/>
        <v>0.830076923076923</v>
      </c>
    </row>
    <row r="79" spans="1:6" ht="12.75">
      <c r="A79" s="17" t="s">
        <v>14</v>
      </c>
      <c r="B79" s="100" t="s">
        <v>185</v>
      </c>
      <c r="C79" s="9">
        <v>100000</v>
      </c>
      <c r="D79" s="9">
        <v>100000</v>
      </c>
      <c r="E79" s="9">
        <v>109800</v>
      </c>
      <c r="F79" s="72">
        <f t="shared" si="2"/>
        <v>1.098</v>
      </c>
    </row>
    <row r="80" spans="1:6" ht="12.75">
      <c r="A80" s="17" t="s">
        <v>43</v>
      </c>
      <c r="B80" s="100" t="s">
        <v>186</v>
      </c>
      <c r="C80" s="9">
        <v>1000</v>
      </c>
      <c r="D80" s="9">
        <v>1000</v>
      </c>
      <c r="E80" s="9">
        <v>434</v>
      </c>
      <c r="F80" s="72">
        <f t="shared" si="2"/>
        <v>0.434</v>
      </c>
    </row>
    <row r="81" spans="1:6" ht="12.75">
      <c r="A81" s="17" t="s">
        <v>44</v>
      </c>
      <c r="B81" s="100" t="s">
        <v>187</v>
      </c>
      <c r="C81" s="9">
        <v>1000</v>
      </c>
      <c r="D81" s="9">
        <v>1000</v>
      </c>
      <c r="E81" s="9">
        <v>83</v>
      </c>
      <c r="F81" s="72">
        <f t="shared" si="2"/>
        <v>0.083</v>
      </c>
    </row>
    <row r="82" spans="1:6" ht="12.75">
      <c r="A82" s="16" t="s">
        <v>45</v>
      </c>
      <c r="B82" s="175"/>
      <c r="C82" s="15">
        <f>SUM(C83:C90)</f>
        <v>1662330</v>
      </c>
      <c r="D82" s="15">
        <f>SUM(D83:D90)</f>
        <v>1662330</v>
      </c>
      <c r="E82" s="15">
        <f>SUM(E83:E90)</f>
        <v>1531699</v>
      </c>
      <c r="F82" s="72">
        <f t="shared" si="2"/>
        <v>0.9214169268436472</v>
      </c>
    </row>
    <row r="83" spans="1:6" ht="12.75">
      <c r="A83" s="17" t="s">
        <v>46</v>
      </c>
      <c r="B83" s="100" t="s">
        <v>188</v>
      </c>
      <c r="C83" s="9">
        <v>103000</v>
      </c>
      <c r="D83" s="9">
        <v>103000</v>
      </c>
      <c r="E83" s="9">
        <v>106002</v>
      </c>
      <c r="F83" s="72">
        <f t="shared" si="2"/>
        <v>1.0291456310679612</v>
      </c>
    </row>
    <row r="84" spans="1:6" ht="12.75">
      <c r="A84" s="19" t="s">
        <v>47</v>
      </c>
      <c r="B84" s="100" t="s">
        <v>189</v>
      </c>
      <c r="C84" s="9">
        <v>85000</v>
      </c>
      <c r="D84" s="9">
        <v>85000</v>
      </c>
      <c r="E84" s="9">
        <v>77109</v>
      </c>
      <c r="F84" s="72">
        <f t="shared" si="2"/>
        <v>0.907164705882353</v>
      </c>
    </row>
    <row r="85" spans="1:6" ht="12.75">
      <c r="A85" s="17" t="s">
        <v>48</v>
      </c>
      <c r="B85" s="100" t="s">
        <v>190</v>
      </c>
      <c r="C85" s="9">
        <v>21000</v>
      </c>
      <c r="D85" s="9">
        <v>21000</v>
      </c>
      <c r="E85" s="9">
        <v>11999</v>
      </c>
      <c r="F85" s="72">
        <f t="shared" si="2"/>
        <v>0.5713809523809524</v>
      </c>
    </row>
    <row r="86" spans="1:6" ht="12.75">
      <c r="A86" s="17" t="s">
        <v>49</v>
      </c>
      <c r="B86" s="100" t="s">
        <v>191</v>
      </c>
      <c r="C86" s="9">
        <v>1319800</v>
      </c>
      <c r="D86" s="9">
        <v>1319800</v>
      </c>
      <c r="E86" s="9">
        <v>1199674</v>
      </c>
      <c r="F86" s="72">
        <f t="shared" si="2"/>
        <v>0.9089816638884679</v>
      </c>
    </row>
    <row r="87" spans="1:6" ht="12.75">
      <c r="A87" s="17" t="s">
        <v>50</v>
      </c>
      <c r="B87" s="100" t="s">
        <v>192</v>
      </c>
      <c r="C87" s="9">
        <v>70000</v>
      </c>
      <c r="D87" s="9">
        <v>70000</v>
      </c>
      <c r="E87" s="9">
        <v>62653</v>
      </c>
      <c r="F87" s="72">
        <f t="shared" si="2"/>
        <v>0.8950428571428571</v>
      </c>
    </row>
    <row r="88" spans="1:6" ht="12.75">
      <c r="A88" s="17" t="s">
        <v>51</v>
      </c>
      <c r="B88" s="100" t="s">
        <v>193</v>
      </c>
      <c r="C88" s="9">
        <v>55000</v>
      </c>
      <c r="D88" s="9">
        <v>55000</v>
      </c>
      <c r="E88" s="9">
        <v>67741</v>
      </c>
      <c r="F88" s="72">
        <f t="shared" si="2"/>
        <v>1.2316545454545456</v>
      </c>
    </row>
    <row r="89" spans="1:6" ht="12.75">
      <c r="A89" s="17" t="s">
        <v>52</v>
      </c>
      <c r="B89" s="100" t="s">
        <v>194</v>
      </c>
      <c r="C89" s="9">
        <v>530</v>
      </c>
      <c r="D89" s="9">
        <v>530</v>
      </c>
      <c r="E89" s="9">
        <v>479</v>
      </c>
      <c r="F89" s="72">
        <f t="shared" si="2"/>
        <v>0.9037735849056604</v>
      </c>
    </row>
    <row r="90" spans="1:6" ht="12.75">
      <c r="A90" s="17" t="s">
        <v>53</v>
      </c>
      <c r="B90" s="100" t="s">
        <v>195</v>
      </c>
      <c r="C90" s="20">
        <v>8000</v>
      </c>
      <c r="D90" s="20">
        <v>8000</v>
      </c>
      <c r="E90" s="9">
        <v>6042</v>
      </c>
      <c r="F90" s="72">
        <f t="shared" si="2"/>
        <v>0.75525</v>
      </c>
    </row>
    <row r="91" spans="1:6" ht="12.75">
      <c r="A91" s="16" t="s">
        <v>54</v>
      </c>
      <c r="B91" s="175"/>
      <c r="C91" s="15">
        <f>SUM(C92:C92)</f>
        <v>104338</v>
      </c>
      <c r="D91" s="15">
        <f>SUM(D92:D92)</f>
        <v>104338</v>
      </c>
      <c r="E91" s="15">
        <f>SUM(E92:E92)</f>
        <v>66032</v>
      </c>
      <c r="F91" s="72">
        <f t="shared" si="2"/>
        <v>0.6328662615729648</v>
      </c>
    </row>
    <row r="92" spans="1:6" ht="12.75">
      <c r="A92" s="17" t="s">
        <v>55</v>
      </c>
      <c r="B92" s="100" t="s">
        <v>196</v>
      </c>
      <c r="C92" s="9">
        <v>104338</v>
      </c>
      <c r="D92" s="9">
        <v>104338</v>
      </c>
      <c r="E92" s="9">
        <v>66032</v>
      </c>
      <c r="F92" s="72">
        <f t="shared" si="2"/>
        <v>0.6328662615729648</v>
      </c>
    </row>
    <row r="93" spans="1:6" ht="12.75">
      <c r="A93" s="16" t="s">
        <v>15</v>
      </c>
      <c r="B93" s="175"/>
      <c r="C93" s="15">
        <f>SUM(C94:C94)</f>
        <v>10000</v>
      </c>
      <c r="D93" s="15">
        <f>SUM(D94:D94)</f>
        <v>10000</v>
      </c>
      <c r="E93" s="15">
        <f>SUM(E94:E94)</f>
        <v>77901</v>
      </c>
      <c r="F93" s="72">
        <f t="shared" si="2"/>
        <v>7.7901</v>
      </c>
    </row>
    <row r="94" spans="1:6" ht="12.75">
      <c r="A94" s="17" t="s">
        <v>16</v>
      </c>
      <c r="B94" s="100" t="s">
        <v>197</v>
      </c>
      <c r="C94" s="9">
        <v>10000</v>
      </c>
      <c r="D94" s="9">
        <v>10000</v>
      </c>
      <c r="E94" s="9">
        <v>77901</v>
      </c>
      <c r="F94" s="72">
        <f t="shared" si="2"/>
        <v>7.7901</v>
      </c>
    </row>
    <row r="95" spans="1:6" ht="12.75">
      <c r="A95" s="16" t="s">
        <v>17</v>
      </c>
      <c r="B95" s="176" t="s">
        <v>198</v>
      </c>
      <c r="C95" s="15">
        <f>SUM(C96:C97)</f>
        <v>-110000</v>
      </c>
      <c r="D95" s="15">
        <f>SUM(D96:D97)</f>
        <v>-110000</v>
      </c>
      <c r="E95" s="15">
        <f>SUM(E96:E97)</f>
        <v>-146324</v>
      </c>
      <c r="F95" s="72">
        <f t="shared" si="2"/>
        <v>1.3302181818181817</v>
      </c>
    </row>
    <row r="96" spans="1:6" ht="12.75">
      <c r="A96" s="17" t="s">
        <v>56</v>
      </c>
      <c r="B96" s="104" t="s">
        <v>206</v>
      </c>
      <c r="C96" s="9">
        <v>-100000</v>
      </c>
      <c r="D96" s="9">
        <v>-100000</v>
      </c>
      <c r="E96" s="9">
        <v>-141326</v>
      </c>
      <c r="F96" s="72">
        <f t="shared" si="2"/>
        <v>1.41326</v>
      </c>
    </row>
    <row r="97" spans="1:6" ht="12.75">
      <c r="A97" s="17" t="s">
        <v>18</v>
      </c>
      <c r="B97" s="104" t="s">
        <v>207</v>
      </c>
      <c r="C97" s="9">
        <v>-10000</v>
      </c>
      <c r="D97" s="9">
        <v>-10000</v>
      </c>
      <c r="E97" s="9">
        <v>-4998</v>
      </c>
      <c r="F97" s="72">
        <f t="shared" si="2"/>
        <v>0.4998</v>
      </c>
    </row>
    <row r="98" spans="1:6" ht="24">
      <c r="A98" s="102" t="s">
        <v>202</v>
      </c>
      <c r="B98" s="176" t="s">
        <v>203</v>
      </c>
      <c r="C98" s="15">
        <f>SUM(C99:C100)</f>
        <v>130000</v>
      </c>
      <c r="D98" s="15">
        <f>SUM(D99:D100)</f>
        <v>130000</v>
      </c>
      <c r="E98" s="15">
        <f>SUM(E99:E100)</f>
        <v>28901</v>
      </c>
      <c r="F98" s="72">
        <f t="shared" si="2"/>
        <v>0.2223153846153846</v>
      </c>
    </row>
    <row r="99" spans="1:6" ht="12.75">
      <c r="A99" s="17" t="s">
        <v>57</v>
      </c>
      <c r="B99" s="100" t="s">
        <v>199</v>
      </c>
      <c r="C99" s="9">
        <v>30000</v>
      </c>
      <c r="D99" s="9">
        <v>30000</v>
      </c>
      <c r="E99" s="9">
        <v>0</v>
      </c>
      <c r="F99" s="72">
        <f t="shared" si="2"/>
        <v>0</v>
      </c>
    </row>
    <row r="100" spans="1:6" ht="12.75">
      <c r="A100" s="17" t="s">
        <v>58</v>
      </c>
      <c r="B100" s="100" t="s">
        <v>200</v>
      </c>
      <c r="C100" s="9">
        <v>100000</v>
      </c>
      <c r="D100" s="9">
        <v>100000</v>
      </c>
      <c r="E100" s="9">
        <v>28901</v>
      </c>
      <c r="F100" s="72">
        <f t="shared" si="2"/>
        <v>0.28901</v>
      </c>
    </row>
    <row r="101" spans="1:6" ht="12.75">
      <c r="A101" s="16" t="s">
        <v>59</v>
      </c>
      <c r="B101" s="105" t="s">
        <v>201</v>
      </c>
      <c r="C101" s="15">
        <v>75000</v>
      </c>
      <c r="D101" s="15">
        <v>75000</v>
      </c>
      <c r="E101" s="15">
        <v>50267</v>
      </c>
      <c r="F101" s="72">
        <f t="shared" si="2"/>
        <v>0.6702266666666666</v>
      </c>
    </row>
    <row r="102" spans="1:8" ht="12.75">
      <c r="A102" s="16" t="s">
        <v>5</v>
      </c>
      <c r="B102" s="176" t="s">
        <v>204</v>
      </c>
      <c r="C102" s="15">
        <v>0</v>
      </c>
      <c r="D102" s="15">
        <v>0</v>
      </c>
      <c r="E102" s="15">
        <v>34548</v>
      </c>
      <c r="F102" s="72"/>
      <c r="H102" s="103"/>
    </row>
    <row r="103" spans="1:8" ht="24.75" thickBot="1">
      <c r="A103" s="56" t="s">
        <v>4</v>
      </c>
      <c r="B103" s="178" t="s">
        <v>205</v>
      </c>
      <c r="C103" s="21">
        <v>0</v>
      </c>
      <c r="D103" s="21">
        <v>0</v>
      </c>
      <c r="E103" s="21">
        <v>3788</v>
      </c>
      <c r="F103" s="73"/>
      <c r="H103" s="103"/>
    </row>
    <row r="104" spans="1:6" ht="12.75">
      <c r="A104" s="54"/>
      <c r="B104" s="54"/>
      <c r="C104" s="12"/>
      <c r="D104" s="12"/>
      <c r="E104" s="12"/>
      <c r="F104" s="12"/>
    </row>
    <row r="105" spans="1:7" ht="12.75">
      <c r="A105" s="54"/>
      <c r="B105" s="54"/>
      <c r="C105" s="12"/>
      <c r="D105" s="12"/>
      <c r="E105" s="12"/>
      <c r="F105" s="12"/>
      <c r="G105" s="55"/>
    </row>
    <row r="106" spans="1:7" ht="12.75">
      <c r="A106" s="54"/>
      <c r="B106" s="54"/>
      <c r="C106" s="12"/>
      <c r="D106" s="12"/>
      <c r="E106" s="12"/>
      <c r="F106" s="12"/>
      <c r="G106" s="55"/>
    </row>
    <row r="107" spans="1:7" ht="12.75">
      <c r="A107" s="54"/>
      <c r="B107" s="54"/>
      <c r="C107" s="12"/>
      <c r="D107" s="12"/>
      <c r="E107" s="12"/>
      <c r="F107" s="12"/>
      <c r="G107" s="55"/>
    </row>
    <row r="108" spans="1:7" ht="12.75">
      <c r="A108" s="54"/>
      <c r="B108" s="54"/>
      <c r="C108" s="12"/>
      <c r="D108" s="12"/>
      <c r="E108" s="12"/>
      <c r="F108" s="12"/>
      <c r="G108" s="55"/>
    </row>
    <row r="109" spans="1:7" ht="13.5" thickBot="1">
      <c r="A109" s="54"/>
      <c r="B109" s="54"/>
      <c r="C109" s="12"/>
      <c r="D109" s="12"/>
      <c r="E109" s="12"/>
      <c r="F109" s="12"/>
      <c r="G109" s="55"/>
    </row>
    <row r="110" spans="1:6" ht="13.5" thickBot="1">
      <c r="A110" s="198" t="s">
        <v>7</v>
      </c>
      <c r="B110" s="201" t="s">
        <v>163</v>
      </c>
      <c r="C110" s="208" t="s">
        <v>246</v>
      </c>
      <c r="D110" s="196"/>
      <c r="E110" s="197"/>
      <c r="F110" s="66"/>
    </row>
    <row r="111" spans="1:5" ht="12.75" customHeight="1">
      <c r="A111" s="199"/>
      <c r="B111" s="218"/>
      <c r="C111" s="202" t="s">
        <v>156</v>
      </c>
      <c r="D111" s="186" t="s">
        <v>240</v>
      </c>
      <c r="E111" s="205" t="s">
        <v>247</v>
      </c>
    </row>
    <row r="112" spans="1:5" ht="12.75">
      <c r="A112" s="199"/>
      <c r="B112" s="218"/>
      <c r="C112" s="212"/>
      <c r="D112" s="216"/>
      <c r="E112" s="214"/>
    </row>
    <row r="113" spans="1:5" ht="12.75">
      <c r="A113" s="199"/>
      <c r="B113" s="218"/>
      <c r="C113" s="212"/>
      <c r="D113" s="216"/>
      <c r="E113" s="214"/>
    </row>
    <row r="114" spans="1:5" ht="12.75">
      <c r="A114" s="199"/>
      <c r="B114" s="218"/>
      <c r="C114" s="212"/>
      <c r="D114" s="216"/>
      <c r="E114" s="214"/>
    </row>
    <row r="115" spans="1:5" ht="13.5" thickBot="1">
      <c r="A115" s="200"/>
      <c r="B115" s="219"/>
      <c r="C115" s="213"/>
      <c r="D115" s="217"/>
      <c r="E115" s="215"/>
    </row>
    <row r="116" spans="1:5" ht="12" customHeight="1" thickBot="1">
      <c r="A116" s="67">
        <v>1</v>
      </c>
      <c r="B116" s="82">
        <v>2</v>
      </c>
      <c r="C116" s="68">
        <v>3</v>
      </c>
      <c r="D116" s="69">
        <v>4</v>
      </c>
      <c r="E116" s="149">
        <v>5</v>
      </c>
    </row>
    <row r="117" spans="1:5" ht="13.5" thickBot="1">
      <c r="A117" s="53" t="s">
        <v>19</v>
      </c>
      <c r="B117" s="92"/>
      <c r="C117" s="11">
        <f>SUM(C119+C124+C127+C130+C141)</f>
        <v>1348404</v>
      </c>
      <c r="D117" s="145">
        <f>SUM(D119+D124+D127+D130+D141)</f>
        <v>1424248</v>
      </c>
      <c r="E117" s="150">
        <f>SUM(E119+E124+E127+E130+E141)</f>
        <v>792301</v>
      </c>
    </row>
    <row r="118" spans="1:5" ht="12.75">
      <c r="A118" s="14" t="s">
        <v>20</v>
      </c>
      <c r="B118" s="86"/>
      <c r="C118" s="111">
        <f>SUM(C119)</f>
        <v>1399600</v>
      </c>
      <c r="D118" s="111">
        <f>SUM(D119)</f>
        <v>1450853</v>
      </c>
      <c r="E118" s="151">
        <f>SUM(E119)</f>
        <v>1450852</v>
      </c>
    </row>
    <row r="119" spans="1:5" ht="12.75">
      <c r="A119" s="16" t="s">
        <v>21</v>
      </c>
      <c r="B119" s="86"/>
      <c r="C119" s="111">
        <f>SUM(C120+C121)</f>
        <v>1399600</v>
      </c>
      <c r="D119" s="111">
        <f>SUM(D120+D121+D123)</f>
        <v>1450853</v>
      </c>
      <c r="E119" s="151">
        <f>SUM(E120+E121+E123)</f>
        <v>1450852</v>
      </c>
    </row>
    <row r="120" spans="1:5" ht="12.75">
      <c r="A120" s="17" t="s">
        <v>60</v>
      </c>
      <c r="B120" s="101" t="s">
        <v>165</v>
      </c>
      <c r="C120" s="112">
        <v>971700</v>
      </c>
      <c r="D120" s="114">
        <v>971700</v>
      </c>
      <c r="E120" s="152">
        <v>971700</v>
      </c>
    </row>
    <row r="121" spans="1:5" ht="12.75">
      <c r="A121" s="17" t="s">
        <v>23</v>
      </c>
      <c r="B121" s="91" t="s">
        <v>208</v>
      </c>
      <c r="C121" s="112">
        <v>427900</v>
      </c>
      <c r="D121" s="114">
        <v>451034</v>
      </c>
      <c r="E121" s="152">
        <v>451034</v>
      </c>
    </row>
    <row r="122" spans="1:5" ht="24">
      <c r="A122" s="49" t="s">
        <v>209</v>
      </c>
      <c r="B122" s="91"/>
      <c r="C122" s="112"/>
      <c r="D122" s="114">
        <v>237300</v>
      </c>
      <c r="E122" s="152">
        <v>237700</v>
      </c>
    </row>
    <row r="123" spans="1:5" ht="12.75">
      <c r="A123" s="49" t="s">
        <v>260</v>
      </c>
      <c r="B123" s="91" t="s">
        <v>166</v>
      </c>
      <c r="C123" s="114">
        <v>0</v>
      </c>
      <c r="D123" s="114">
        <v>28119</v>
      </c>
      <c r="E123" s="152">
        <v>28118</v>
      </c>
    </row>
    <row r="124" spans="1:5" ht="24">
      <c r="A124" s="102" t="s">
        <v>210</v>
      </c>
      <c r="B124" s="91"/>
      <c r="C124" s="111">
        <f>SUM(C125:C126)</f>
        <v>71112</v>
      </c>
      <c r="D124" s="111">
        <f>SUM(D125:D126)</f>
        <v>71112</v>
      </c>
      <c r="E124" s="151">
        <f>SUM(E125:E126)</f>
        <v>11175</v>
      </c>
    </row>
    <row r="125" spans="1:5" ht="12.75">
      <c r="A125" s="17" t="s">
        <v>261</v>
      </c>
      <c r="B125" s="94" t="s">
        <v>172</v>
      </c>
      <c r="C125" s="111"/>
      <c r="D125" s="111"/>
      <c r="E125" s="153">
        <v>3635</v>
      </c>
    </row>
    <row r="126" spans="1:5" ht="12.75">
      <c r="A126" s="17" t="s">
        <v>3</v>
      </c>
      <c r="B126" s="91" t="s">
        <v>173</v>
      </c>
      <c r="C126" s="112">
        <v>71112</v>
      </c>
      <c r="D126" s="114">
        <v>71112</v>
      </c>
      <c r="E126" s="154">
        <v>7540</v>
      </c>
    </row>
    <row r="127" spans="1:5" ht="12.75">
      <c r="A127" s="16" t="s">
        <v>61</v>
      </c>
      <c r="B127" s="91"/>
      <c r="C127" s="116">
        <f>SUM(C128:C128)</f>
        <v>0</v>
      </c>
      <c r="D127" s="113">
        <f>SUM(D128:D128)</f>
        <v>24591</v>
      </c>
      <c r="E127" s="151">
        <f>SUM(E128:E129)</f>
        <v>18123</v>
      </c>
    </row>
    <row r="128" spans="1:5" ht="12.75">
      <c r="A128" s="17" t="s">
        <v>24</v>
      </c>
      <c r="B128" s="91" t="s">
        <v>170</v>
      </c>
      <c r="C128" s="112">
        <v>0</v>
      </c>
      <c r="D128" s="114">
        <v>24591</v>
      </c>
      <c r="E128" s="152">
        <v>430707</v>
      </c>
    </row>
    <row r="129" spans="1:5" ht="12.75">
      <c r="A129" s="17" t="s">
        <v>249</v>
      </c>
      <c r="B129" s="94" t="s">
        <v>250</v>
      </c>
      <c r="C129" s="114">
        <v>0</v>
      </c>
      <c r="D129" s="114">
        <v>0</v>
      </c>
      <c r="E129" s="152">
        <v>-412584</v>
      </c>
    </row>
    <row r="130" spans="1:7" ht="12.75">
      <c r="A130" s="16" t="s">
        <v>62</v>
      </c>
      <c r="B130" s="106"/>
      <c r="C130" s="111">
        <f>SUM(C131+C132+C137+C138)</f>
        <v>-484909</v>
      </c>
      <c r="D130" s="111">
        <f>SUM(D131+D132+D137+D138)</f>
        <v>-484909</v>
      </c>
      <c r="E130" s="151">
        <f>SUM(E131+E132+E137+E138)</f>
        <v>-551641</v>
      </c>
      <c r="G130" s="99"/>
    </row>
    <row r="131" spans="1:5" ht="16.5" customHeight="1">
      <c r="A131" s="49" t="s">
        <v>212</v>
      </c>
      <c r="B131" s="107" t="s">
        <v>211</v>
      </c>
      <c r="C131" s="112">
        <v>105000</v>
      </c>
      <c r="D131" s="114">
        <v>105000</v>
      </c>
      <c r="E131" s="152">
        <v>-22900</v>
      </c>
    </row>
    <row r="132" spans="1:5" ht="12.75">
      <c r="A132" s="17" t="s">
        <v>1</v>
      </c>
      <c r="B132" s="110" t="s">
        <v>219</v>
      </c>
      <c r="C132" s="111">
        <f>SUM(C135:C136)</f>
        <v>-220000</v>
      </c>
      <c r="D132" s="111">
        <f>SUM(D133:D136)</f>
        <v>-220000</v>
      </c>
      <c r="E132" s="151">
        <f>SUM(E133:E136)</f>
        <v>-218847</v>
      </c>
    </row>
    <row r="133" spans="1:5" ht="12.75">
      <c r="A133" s="17" t="s">
        <v>273</v>
      </c>
      <c r="B133" s="106" t="s">
        <v>274</v>
      </c>
      <c r="C133" s="111"/>
      <c r="D133" s="111"/>
      <c r="E133" s="153">
        <v>275000</v>
      </c>
    </row>
    <row r="134" spans="1:5" ht="12.75">
      <c r="A134" s="17" t="s">
        <v>275</v>
      </c>
      <c r="B134" s="106" t="s">
        <v>276</v>
      </c>
      <c r="C134" s="111"/>
      <c r="D134" s="111"/>
      <c r="E134" s="153">
        <v>-275000</v>
      </c>
    </row>
    <row r="135" spans="1:5" ht="12.75">
      <c r="A135" s="17" t="s">
        <v>256</v>
      </c>
      <c r="B135" s="91" t="s">
        <v>214</v>
      </c>
      <c r="C135" s="112">
        <v>-110000</v>
      </c>
      <c r="D135" s="114">
        <v>-110000</v>
      </c>
      <c r="E135" s="152">
        <v>-110000</v>
      </c>
    </row>
    <row r="136" spans="1:5" ht="12.75">
      <c r="A136" s="17" t="s">
        <v>257</v>
      </c>
      <c r="B136" s="91" t="s">
        <v>213</v>
      </c>
      <c r="C136" s="112">
        <v>-110000</v>
      </c>
      <c r="D136" s="114">
        <v>-110000</v>
      </c>
      <c r="E136" s="152">
        <v>-108847</v>
      </c>
    </row>
    <row r="137" spans="1:5" ht="12.75">
      <c r="A137" s="17" t="s">
        <v>220</v>
      </c>
      <c r="B137" s="90" t="s">
        <v>221</v>
      </c>
      <c r="C137" s="113">
        <v>90000</v>
      </c>
      <c r="D137" s="111">
        <v>90000</v>
      </c>
      <c r="E137" s="151">
        <v>0</v>
      </c>
    </row>
    <row r="138" spans="1:5" ht="12.75">
      <c r="A138" s="17" t="s">
        <v>222</v>
      </c>
      <c r="B138" s="90" t="s">
        <v>223</v>
      </c>
      <c r="C138" s="111">
        <f>SUM(C139:C140)</f>
        <v>-459909</v>
      </c>
      <c r="D138" s="111">
        <f>SUM(D139:D140)</f>
        <v>-459909</v>
      </c>
      <c r="E138" s="151">
        <f>SUM(E139:E140)</f>
        <v>-309894</v>
      </c>
    </row>
    <row r="139" spans="1:5" ht="24">
      <c r="A139" s="49" t="s">
        <v>216</v>
      </c>
      <c r="B139" s="107" t="s">
        <v>215</v>
      </c>
      <c r="C139" s="112">
        <v>-158275</v>
      </c>
      <c r="D139" s="114">
        <v>-158275</v>
      </c>
      <c r="E139" s="154">
        <v>-75000</v>
      </c>
    </row>
    <row r="140" spans="1:5" ht="24">
      <c r="A140" s="49" t="s">
        <v>218</v>
      </c>
      <c r="B140" s="108" t="s">
        <v>217</v>
      </c>
      <c r="C140" s="114">
        <v>-301634</v>
      </c>
      <c r="D140" s="114">
        <v>-301634</v>
      </c>
      <c r="E140" s="154">
        <v>-234894</v>
      </c>
    </row>
    <row r="141" spans="1:5" ht="12.75">
      <c r="A141" s="14" t="s">
        <v>63</v>
      </c>
      <c r="B141" s="106"/>
      <c r="C141" s="111">
        <f>SUM(C142+C143)</f>
        <v>362601</v>
      </c>
      <c r="D141" s="111">
        <f>SUM(D142+D143)</f>
        <v>362601</v>
      </c>
      <c r="E141" s="151">
        <f>SUM(E142+E143)</f>
        <v>-136208</v>
      </c>
    </row>
    <row r="142" spans="1:5" ht="12.75">
      <c r="A142" s="16" t="s">
        <v>258</v>
      </c>
      <c r="B142" s="91" t="s">
        <v>174</v>
      </c>
      <c r="C142" s="113">
        <v>362601</v>
      </c>
      <c r="D142" s="113">
        <v>362601</v>
      </c>
      <c r="E142" s="151">
        <v>362601</v>
      </c>
    </row>
    <row r="143" spans="1:5" ht="13.5" thickBot="1">
      <c r="A143" s="51" t="s">
        <v>259</v>
      </c>
      <c r="B143" s="109" t="s">
        <v>175</v>
      </c>
      <c r="C143" s="115">
        <v>0</v>
      </c>
      <c r="D143" s="115"/>
      <c r="E143" s="155">
        <v>-498809</v>
      </c>
    </row>
    <row r="146" spans="1:7" ht="12.75">
      <c r="A146" s="57" t="s">
        <v>2</v>
      </c>
      <c r="B146" s="57"/>
      <c r="C146" s="57"/>
      <c r="D146" s="57" t="s">
        <v>230</v>
      </c>
      <c r="E146" s="57"/>
      <c r="F146" s="57"/>
      <c r="G146" s="57"/>
    </row>
    <row r="147" spans="1:7" ht="12.75">
      <c r="A147" s="57" t="s">
        <v>158</v>
      </c>
      <c r="B147" s="57"/>
      <c r="C147" s="57"/>
      <c r="D147" s="57"/>
      <c r="E147" s="57" t="s">
        <v>231</v>
      </c>
      <c r="F147" s="57"/>
      <c r="G147" s="57"/>
    </row>
    <row r="148" spans="1:7" ht="12.75">
      <c r="A148" s="57" t="s">
        <v>0</v>
      </c>
      <c r="B148" s="57"/>
      <c r="C148" s="57"/>
      <c r="D148" s="57"/>
      <c r="E148" s="57"/>
      <c r="F148" s="57"/>
      <c r="G148" s="57"/>
    </row>
  </sheetData>
  <sheetProtection/>
  <mergeCells count="30">
    <mergeCell ref="F57:F61"/>
    <mergeCell ref="C110:E110"/>
    <mergeCell ref="C3:F3"/>
    <mergeCell ref="A2:F2"/>
    <mergeCell ref="A3:A8"/>
    <mergeCell ref="B3:B7"/>
    <mergeCell ref="D4:D7"/>
    <mergeCell ref="C57:C61"/>
    <mergeCell ref="E57:E61"/>
    <mergeCell ref="D57:D60"/>
    <mergeCell ref="F23:F27"/>
    <mergeCell ref="A22:A27"/>
    <mergeCell ref="C22:F22"/>
    <mergeCell ref="D23:D27"/>
    <mergeCell ref="B22:B27"/>
    <mergeCell ref="C111:C115"/>
    <mergeCell ref="E111:E115"/>
    <mergeCell ref="A110:A115"/>
    <mergeCell ref="D111:D115"/>
    <mergeCell ref="B110:B115"/>
    <mergeCell ref="C56:F56"/>
    <mergeCell ref="A55:F55"/>
    <mergeCell ref="E4:E8"/>
    <mergeCell ref="C4:C8"/>
    <mergeCell ref="F4:F8"/>
    <mergeCell ref="A21:F21"/>
    <mergeCell ref="A56:A61"/>
    <mergeCell ref="B56:B60"/>
    <mergeCell ref="C23:C27"/>
    <mergeCell ref="E23:E27"/>
  </mergeCells>
  <printOptions/>
  <pageMargins left="0.52" right="0.75" top="0.95" bottom="1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421875" style="0" customWidth="1"/>
    <col min="2" max="2" width="32.421875" style="0" customWidth="1"/>
    <col min="3" max="3" width="13.7109375" style="0" customWidth="1"/>
    <col min="4" max="4" width="14.28125" style="0" customWidth="1"/>
    <col min="5" max="5" width="15.00390625" style="0" customWidth="1"/>
    <col min="6" max="6" width="10.8515625" style="0" customWidth="1"/>
  </cols>
  <sheetData>
    <row r="1" spans="5:6" ht="12.75">
      <c r="E1" s="156" t="s">
        <v>234</v>
      </c>
      <c r="F1" s="156"/>
    </row>
    <row r="2" spans="1:6" ht="12.75">
      <c r="A2" s="225" t="s">
        <v>116</v>
      </c>
      <c r="B2" s="225"/>
      <c r="C2" s="225"/>
      <c r="D2" s="225"/>
      <c r="E2" s="225"/>
      <c r="F2" s="157"/>
    </row>
    <row r="3" spans="1:6" ht="12.75">
      <c r="A3" s="225" t="s">
        <v>243</v>
      </c>
      <c r="B3" s="225"/>
      <c r="C3" s="225"/>
      <c r="D3" s="225"/>
      <c r="E3" s="225"/>
      <c r="F3" s="157"/>
    </row>
    <row r="4" spans="1:5" ht="13.5" thickBot="1">
      <c r="A4" s="22"/>
      <c r="B4" s="22"/>
      <c r="C4" s="22"/>
      <c r="D4" s="22"/>
      <c r="E4" s="22"/>
    </row>
    <row r="5" spans="1:5" ht="13.5" customHeight="1" thickBot="1">
      <c r="A5" s="209" t="s">
        <v>161</v>
      </c>
      <c r="B5" s="228" t="s">
        <v>64</v>
      </c>
      <c r="C5" s="231" t="s">
        <v>244</v>
      </c>
      <c r="D5" s="231"/>
      <c r="E5" s="232"/>
    </row>
    <row r="6" spans="1:5" ht="12.75">
      <c r="A6" s="226"/>
      <c r="B6" s="229"/>
      <c r="C6" s="209" t="s">
        <v>162</v>
      </c>
      <c r="D6" s="209" t="s">
        <v>240</v>
      </c>
      <c r="E6" s="209" t="s">
        <v>241</v>
      </c>
    </row>
    <row r="7" spans="1:5" ht="12.75">
      <c r="A7" s="226"/>
      <c r="B7" s="229"/>
      <c r="C7" s="229"/>
      <c r="D7" s="229"/>
      <c r="E7" s="229"/>
    </row>
    <row r="8" spans="1:5" ht="12.75">
      <c r="A8" s="226"/>
      <c r="B8" s="229"/>
      <c r="C8" s="229"/>
      <c r="D8" s="229"/>
      <c r="E8" s="229"/>
    </row>
    <row r="9" spans="1:5" ht="12.75">
      <c r="A9" s="226"/>
      <c r="B9" s="229"/>
      <c r="C9" s="229"/>
      <c r="D9" s="229"/>
      <c r="E9" s="229"/>
    </row>
    <row r="10" spans="1:5" ht="22.5" customHeight="1" thickBot="1">
      <c r="A10" s="227"/>
      <c r="B10" s="230"/>
      <c r="C10" s="230"/>
      <c r="D10" s="230"/>
      <c r="E10" s="230"/>
    </row>
    <row r="11" spans="1:5" ht="10.5" customHeight="1" thickBot="1">
      <c r="A11" s="47">
        <v>1</v>
      </c>
      <c r="B11" s="75">
        <v>2</v>
      </c>
      <c r="C11" s="47">
        <v>3</v>
      </c>
      <c r="D11" s="47">
        <v>4</v>
      </c>
      <c r="E11" s="47">
        <v>5</v>
      </c>
    </row>
    <row r="12" spans="1:5" ht="9" customHeight="1" thickBot="1">
      <c r="A12" s="60"/>
      <c r="B12" s="59"/>
      <c r="C12" s="59"/>
      <c r="D12" s="59"/>
      <c r="E12" s="165"/>
    </row>
    <row r="13" spans="1:5" ht="12.75">
      <c r="A13" s="33"/>
      <c r="B13" s="34" t="s">
        <v>66</v>
      </c>
      <c r="C13" s="35">
        <f>SUM(C14:C17)</f>
        <v>15000</v>
      </c>
      <c r="D13" s="128">
        <f>SUM(D14:D17)</f>
        <v>15000</v>
      </c>
      <c r="E13" s="166">
        <f>SUM(E14:E17)</f>
        <v>11933</v>
      </c>
    </row>
    <row r="14" spans="1:5" ht="12.75">
      <c r="A14" s="36"/>
      <c r="B14" s="37" t="s">
        <v>69</v>
      </c>
      <c r="C14" s="38">
        <f aca="true" t="shared" si="0" ref="C14:E17">C19</f>
        <v>9190</v>
      </c>
      <c r="D14" s="77">
        <f t="shared" si="0"/>
        <v>9190</v>
      </c>
      <c r="E14" s="167">
        <f t="shared" si="0"/>
        <v>8770</v>
      </c>
    </row>
    <row r="15" spans="1:5" ht="12.75">
      <c r="A15" s="36"/>
      <c r="B15" s="37" t="s">
        <v>70</v>
      </c>
      <c r="C15" s="38">
        <f t="shared" si="0"/>
        <v>1520</v>
      </c>
      <c r="D15" s="77">
        <f t="shared" si="0"/>
        <v>1520</v>
      </c>
      <c r="E15" s="167">
        <f t="shared" si="0"/>
        <v>847</v>
      </c>
    </row>
    <row r="16" spans="1:5" ht="12.75">
      <c r="A16" s="36"/>
      <c r="B16" s="37" t="s">
        <v>71</v>
      </c>
      <c r="C16" s="38">
        <f t="shared" si="0"/>
        <v>440</v>
      </c>
      <c r="D16" s="77">
        <f t="shared" si="0"/>
        <v>440</v>
      </c>
      <c r="E16" s="167">
        <f t="shared" si="0"/>
        <v>279</v>
      </c>
    </row>
    <row r="17" spans="1:5" ht="12.75">
      <c r="A17" s="36"/>
      <c r="B17" s="37" t="s">
        <v>72</v>
      </c>
      <c r="C17" s="38">
        <f t="shared" si="0"/>
        <v>3850</v>
      </c>
      <c r="D17" s="77">
        <f t="shared" si="0"/>
        <v>3850</v>
      </c>
      <c r="E17" s="167">
        <f t="shared" si="0"/>
        <v>2037</v>
      </c>
    </row>
    <row r="18" spans="1:5" ht="12.75">
      <c r="A18" s="146">
        <v>1</v>
      </c>
      <c r="B18" s="39" t="s">
        <v>85</v>
      </c>
      <c r="C18" s="38">
        <f>SUM(C19:C22)</f>
        <v>15000</v>
      </c>
      <c r="D18" s="77">
        <f>SUM(D19:D22)</f>
        <v>15000</v>
      </c>
      <c r="E18" s="162">
        <f>SUM(E19:E22)</f>
        <v>11933</v>
      </c>
    </row>
    <row r="19" spans="1:5" ht="12.75">
      <c r="A19" s="28"/>
      <c r="B19" s="37" t="s">
        <v>69</v>
      </c>
      <c r="C19" s="38">
        <f aca="true" t="shared" si="1" ref="C19:E21">C24</f>
        <v>9190</v>
      </c>
      <c r="D19" s="77">
        <f t="shared" si="1"/>
        <v>9190</v>
      </c>
      <c r="E19" s="167">
        <f t="shared" si="1"/>
        <v>8770</v>
      </c>
    </row>
    <row r="20" spans="1:5" ht="12.75">
      <c r="A20" s="28"/>
      <c r="B20" s="37" t="s">
        <v>70</v>
      </c>
      <c r="C20" s="38">
        <f t="shared" si="1"/>
        <v>1520</v>
      </c>
      <c r="D20" s="77">
        <f t="shared" si="1"/>
        <v>1520</v>
      </c>
      <c r="E20" s="167">
        <f t="shared" si="1"/>
        <v>847</v>
      </c>
    </row>
    <row r="21" spans="1:5" ht="12.75">
      <c r="A21" s="28"/>
      <c r="B21" s="37" t="s">
        <v>71</v>
      </c>
      <c r="C21" s="38">
        <f t="shared" si="1"/>
        <v>440</v>
      </c>
      <c r="D21" s="77">
        <f t="shared" si="1"/>
        <v>440</v>
      </c>
      <c r="E21" s="167">
        <f t="shared" si="1"/>
        <v>279</v>
      </c>
    </row>
    <row r="22" spans="1:5" ht="12.75">
      <c r="A22" s="28"/>
      <c r="B22" s="37" t="s">
        <v>72</v>
      </c>
      <c r="C22" s="38">
        <f>C27</f>
        <v>3850</v>
      </c>
      <c r="D22" s="38">
        <f>D27</f>
        <v>3850</v>
      </c>
      <c r="E22" s="167">
        <f>E27</f>
        <v>2037</v>
      </c>
    </row>
    <row r="23" spans="1:5" ht="12.75">
      <c r="A23" s="28">
        <v>1.1</v>
      </c>
      <c r="B23" s="37" t="s">
        <v>145</v>
      </c>
      <c r="C23" s="29">
        <f>SUM(C24:C27)</f>
        <v>15000</v>
      </c>
      <c r="D23" s="76">
        <f>SUM(D24:D27)</f>
        <v>15000</v>
      </c>
      <c r="E23" s="168">
        <f>SUM(E24:E27)</f>
        <v>11933</v>
      </c>
    </row>
    <row r="24" spans="1:5" ht="12.75">
      <c r="A24" s="28"/>
      <c r="B24" s="37" t="s">
        <v>69</v>
      </c>
      <c r="C24" s="29">
        <v>9190</v>
      </c>
      <c r="D24" s="76">
        <v>9190</v>
      </c>
      <c r="E24" s="168">
        <v>8770</v>
      </c>
    </row>
    <row r="25" spans="1:5" ht="12.75">
      <c r="A25" s="28"/>
      <c r="B25" s="37" t="s">
        <v>70</v>
      </c>
      <c r="C25" s="29">
        <v>1520</v>
      </c>
      <c r="D25" s="76">
        <v>1520</v>
      </c>
      <c r="E25" s="168">
        <v>847</v>
      </c>
    </row>
    <row r="26" spans="1:5" ht="12.75">
      <c r="A26" s="28"/>
      <c r="B26" s="37" t="s">
        <v>71</v>
      </c>
      <c r="C26" s="29">
        <v>440</v>
      </c>
      <c r="D26" s="76">
        <v>440</v>
      </c>
      <c r="E26" s="168">
        <v>279</v>
      </c>
    </row>
    <row r="27" spans="1:5" ht="13.5" thickBot="1">
      <c r="A27" s="44"/>
      <c r="B27" s="41" t="s">
        <v>72</v>
      </c>
      <c r="C27" s="31">
        <v>3850</v>
      </c>
      <c r="D27" s="127">
        <v>3850</v>
      </c>
      <c r="E27" s="169">
        <v>2037</v>
      </c>
    </row>
    <row r="30" spans="2:6" ht="12.75">
      <c r="B30" s="136" t="s">
        <v>2</v>
      </c>
      <c r="C30" s="137"/>
      <c r="D30" s="139" t="s">
        <v>230</v>
      </c>
      <c r="E30" s="139"/>
      <c r="F30" s="139"/>
    </row>
    <row r="31" spans="2:6" ht="12.75">
      <c r="B31" s="136" t="s">
        <v>158</v>
      </c>
      <c r="C31" s="137"/>
      <c r="D31" s="139"/>
      <c r="E31" s="139" t="s">
        <v>231</v>
      </c>
      <c r="F31" s="139"/>
    </row>
    <row r="32" spans="2:6" ht="12.75">
      <c r="B32" s="136" t="s">
        <v>229</v>
      </c>
      <c r="C32" s="137"/>
      <c r="D32" s="57"/>
      <c r="E32" s="57"/>
      <c r="F32" s="137"/>
    </row>
    <row r="33" spans="2:6" ht="12.75">
      <c r="B33" s="137"/>
      <c r="C33" s="137"/>
      <c r="D33" s="57"/>
      <c r="E33" s="57"/>
      <c r="F33" s="137"/>
    </row>
  </sheetData>
  <sheetProtection/>
  <mergeCells count="8">
    <mergeCell ref="A2:E2"/>
    <mergeCell ref="A3:E3"/>
    <mergeCell ref="A5:A10"/>
    <mergeCell ref="B5:B10"/>
    <mergeCell ref="C5:E5"/>
    <mergeCell ref="C6:C10"/>
    <mergeCell ref="D6:D10"/>
    <mergeCell ref="E6:E10"/>
  </mergeCells>
  <printOptions/>
  <pageMargins left="1.13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0" customWidth="1"/>
    <col min="2" max="2" width="33.140625" style="0" customWidth="1"/>
    <col min="3" max="3" width="12.28125" style="0" customWidth="1"/>
    <col min="4" max="4" width="12.7109375" style="0" customWidth="1"/>
    <col min="5" max="5" width="12.28125" style="0" customWidth="1"/>
    <col min="6" max="6" width="11.140625" style="0" customWidth="1"/>
  </cols>
  <sheetData>
    <row r="1" spans="5:6" ht="12.75">
      <c r="E1" s="233" t="s">
        <v>233</v>
      </c>
      <c r="F1" s="233"/>
    </row>
    <row r="2" spans="1:6" ht="12.75">
      <c r="A2" s="237" t="s">
        <v>242</v>
      </c>
      <c r="B2" s="238"/>
      <c r="C2" s="238"/>
      <c r="D2" s="238"/>
      <c r="E2" s="238"/>
      <c r="F2" s="132"/>
    </row>
    <row r="3" spans="1:6" ht="13.5" thickBot="1">
      <c r="A3" s="131"/>
      <c r="B3" s="132"/>
      <c r="C3" s="132"/>
      <c r="D3" s="132"/>
      <c r="E3" s="132"/>
      <c r="F3" s="132"/>
    </row>
    <row r="4" spans="1:5" ht="13.5" thickBot="1">
      <c r="A4" s="209" t="s">
        <v>228</v>
      </c>
      <c r="B4" s="209" t="s">
        <v>64</v>
      </c>
      <c r="C4" s="236" t="s">
        <v>238</v>
      </c>
      <c r="D4" s="231"/>
      <c r="E4" s="232"/>
    </row>
    <row r="5" spans="1:5" ht="12.75">
      <c r="A5" s="234"/>
      <c r="B5" s="218"/>
      <c r="C5" s="209" t="s">
        <v>162</v>
      </c>
      <c r="D5" s="209" t="s">
        <v>240</v>
      </c>
      <c r="E5" s="209" t="s">
        <v>241</v>
      </c>
    </row>
    <row r="6" spans="1:5" ht="12.75">
      <c r="A6" s="234"/>
      <c r="B6" s="218"/>
      <c r="C6" s="218"/>
      <c r="D6" s="218"/>
      <c r="E6" s="218"/>
    </row>
    <row r="7" spans="1:5" ht="12.75">
      <c r="A7" s="234"/>
      <c r="B7" s="218"/>
      <c r="C7" s="218"/>
      <c r="D7" s="218"/>
      <c r="E7" s="218"/>
    </row>
    <row r="8" spans="1:5" ht="12.75">
      <c r="A8" s="234"/>
      <c r="B8" s="218"/>
      <c r="C8" s="218"/>
      <c r="D8" s="218"/>
      <c r="E8" s="218"/>
    </row>
    <row r="9" spans="1:5" ht="21.75" customHeight="1" thickBot="1">
      <c r="A9" s="235"/>
      <c r="B9" s="219"/>
      <c r="C9" s="219"/>
      <c r="D9" s="219"/>
      <c r="E9" s="219"/>
    </row>
    <row r="10" spans="1:5" ht="13.5" thickBot="1">
      <c r="A10" s="133">
        <v>1</v>
      </c>
      <c r="B10" s="134">
        <v>2</v>
      </c>
      <c r="C10" s="135">
        <v>3</v>
      </c>
      <c r="D10" s="135">
        <v>4</v>
      </c>
      <c r="E10" s="135">
        <v>5</v>
      </c>
    </row>
    <row r="11" spans="1:5" ht="12.75">
      <c r="A11" s="33"/>
      <c r="B11" s="34" t="s">
        <v>66</v>
      </c>
      <c r="C11" s="128">
        <f>SUM(C12:C21)</f>
        <v>4531996</v>
      </c>
      <c r="D11" s="128">
        <f>SUM(D12:D21)</f>
        <v>4607840</v>
      </c>
      <c r="E11" s="128">
        <f>SUM(E12:E21)</f>
        <v>3643719</v>
      </c>
    </row>
    <row r="12" spans="1:5" ht="12.75">
      <c r="A12" s="36"/>
      <c r="B12" s="37" t="s">
        <v>69</v>
      </c>
      <c r="C12" s="77">
        <f>SUM(C24+C50+C77+C103+C149+C194)</f>
        <v>404786</v>
      </c>
      <c r="D12" s="77">
        <f>SUM(D24+D50+D77+D103+D149+D194)</f>
        <v>426236</v>
      </c>
      <c r="E12" s="77">
        <f>SUM(E24+E50+E77+E103+E149+E194)</f>
        <v>380516</v>
      </c>
    </row>
    <row r="13" spans="1:5" ht="12.75">
      <c r="A13" s="36"/>
      <c r="B13" s="37" t="s">
        <v>70</v>
      </c>
      <c r="C13" s="77">
        <f aca="true" t="shared" si="0" ref="C13:E14">C25+C51+C78+C104+C150+C195</f>
        <v>53186</v>
      </c>
      <c r="D13" s="77">
        <f t="shared" si="0"/>
        <v>58919</v>
      </c>
      <c r="E13" s="77">
        <f t="shared" si="0"/>
        <v>50787</v>
      </c>
    </row>
    <row r="14" spans="1:5" ht="12.75">
      <c r="A14" s="36"/>
      <c r="B14" s="37" t="s">
        <v>71</v>
      </c>
      <c r="C14" s="77">
        <f t="shared" si="0"/>
        <v>19199</v>
      </c>
      <c r="D14" s="77">
        <f t="shared" si="0"/>
        <v>20883</v>
      </c>
      <c r="E14" s="77">
        <f t="shared" si="0"/>
        <v>18740</v>
      </c>
    </row>
    <row r="15" spans="1:5" ht="12.75">
      <c r="A15" s="36"/>
      <c r="B15" s="37" t="s">
        <v>72</v>
      </c>
      <c r="C15" s="77">
        <f>C27+C53+C71+C80+C106+C152+C197</f>
        <v>3278920</v>
      </c>
      <c r="D15" s="77">
        <f>D27+D53+D71+D80+D106+D152+D197</f>
        <v>3251794</v>
      </c>
      <c r="E15" s="77">
        <f>E27+E53+E71+E80+E106+E152+E197</f>
        <v>2534036</v>
      </c>
    </row>
    <row r="16" spans="1:5" ht="12.75">
      <c r="A16" s="36"/>
      <c r="B16" s="37" t="s">
        <v>110</v>
      </c>
      <c r="C16" s="77">
        <f>SUM(C28+C153)</f>
        <v>10000</v>
      </c>
      <c r="D16" s="77">
        <f>SUM(D28+D153)</f>
        <v>10000</v>
      </c>
      <c r="E16" s="77">
        <f>SUM(E28+E153)</f>
        <v>10000</v>
      </c>
    </row>
    <row r="17" spans="1:5" ht="12.75">
      <c r="A17" s="36"/>
      <c r="B17" s="37" t="s">
        <v>74</v>
      </c>
      <c r="C17" s="77">
        <f>SUM(C154)</f>
        <v>42000</v>
      </c>
      <c r="D17" s="77">
        <f>SUM(D154)</f>
        <v>42000</v>
      </c>
      <c r="E17" s="77">
        <f>SUM(E154)</f>
        <v>42000</v>
      </c>
    </row>
    <row r="18" spans="1:5" ht="12.75">
      <c r="A18" s="36"/>
      <c r="B18" s="144" t="s">
        <v>268</v>
      </c>
      <c r="C18" s="77">
        <f>SUM(C47)</f>
        <v>0</v>
      </c>
      <c r="D18" s="77">
        <f>SUM(D47)</f>
        <v>0</v>
      </c>
      <c r="E18" s="77">
        <f>SUM(E47)</f>
        <v>22066</v>
      </c>
    </row>
    <row r="19" spans="1:5" ht="12.75">
      <c r="A19" s="36"/>
      <c r="B19" s="37" t="s">
        <v>75</v>
      </c>
      <c r="C19" s="77">
        <f>C30+C54+C81+C107+C155+C199+C72</f>
        <v>700485</v>
      </c>
      <c r="D19" s="77">
        <f>D30+D54+D81+D107+D155+D199+D72</f>
        <v>746469</v>
      </c>
      <c r="E19" s="77">
        <f>E30+E54+E81+E107+E155+E199+E72</f>
        <v>536423</v>
      </c>
    </row>
    <row r="20" spans="1:5" ht="12.75">
      <c r="A20" s="36"/>
      <c r="B20" s="37" t="s">
        <v>111</v>
      </c>
      <c r="C20" s="77">
        <f>SUM(C29)</f>
        <v>3420</v>
      </c>
      <c r="D20" s="77">
        <f>SUM(D29)</f>
        <v>3420</v>
      </c>
      <c r="E20" s="77">
        <f>SUM(E170+E29)</f>
        <v>3670</v>
      </c>
    </row>
    <row r="21" spans="1:5" ht="12.75">
      <c r="A21" s="36"/>
      <c r="B21" s="37" t="s">
        <v>112</v>
      </c>
      <c r="C21" s="77">
        <f>SUM(C224)</f>
        <v>20000</v>
      </c>
      <c r="D21" s="77">
        <f>SUM(D224)</f>
        <v>48119</v>
      </c>
      <c r="E21" s="77">
        <f>SUM(E224)</f>
        <v>45481</v>
      </c>
    </row>
    <row r="22" spans="1:5" ht="12.75">
      <c r="A22" s="36"/>
      <c r="B22" s="37" t="s">
        <v>79</v>
      </c>
      <c r="C22" s="77">
        <f>SUM(C55+C82+C108+C200+C156)</f>
        <v>42.5</v>
      </c>
      <c r="D22" s="77">
        <f>SUM(D55+D82+D108+D200+D156)</f>
        <v>42.5</v>
      </c>
      <c r="E22" s="77">
        <f>SUM(E55+E82+E108+E200+E156)</f>
        <v>42.5</v>
      </c>
    </row>
    <row r="23" spans="1:5" ht="12.75">
      <c r="A23" s="28">
        <v>1</v>
      </c>
      <c r="B23" s="39" t="s">
        <v>78</v>
      </c>
      <c r="C23" s="77">
        <f>SUM(C24:C30)</f>
        <v>992781</v>
      </c>
      <c r="D23" s="77">
        <f>SUM(D24:D30)</f>
        <v>1021057</v>
      </c>
      <c r="E23" s="77">
        <f>SUM(E24:E30)</f>
        <v>913280</v>
      </c>
    </row>
    <row r="24" spans="1:5" ht="12.75">
      <c r="A24" s="28"/>
      <c r="B24" s="37" t="s">
        <v>69</v>
      </c>
      <c r="C24" s="77">
        <f>SUM(C42)</f>
        <v>142923</v>
      </c>
      <c r="D24" s="77">
        <f>SUM(D37+D42)</f>
        <v>161877</v>
      </c>
      <c r="E24" s="77">
        <f>SUM(E42+E37)</f>
        <v>117276</v>
      </c>
    </row>
    <row r="25" spans="1:5" ht="12.75">
      <c r="A25" s="28"/>
      <c r="B25" s="37" t="s">
        <v>70</v>
      </c>
      <c r="C25" s="77">
        <f>SUM(C43)</f>
        <v>19009</v>
      </c>
      <c r="D25" s="77">
        <f>SUM(D38+D43)</f>
        <v>23753</v>
      </c>
      <c r="E25" s="77">
        <f>SUM(E43+E38)</f>
        <v>18010</v>
      </c>
    </row>
    <row r="26" spans="1:5" ht="12.75">
      <c r="A26" s="28"/>
      <c r="B26" s="37" t="s">
        <v>71</v>
      </c>
      <c r="C26" s="77">
        <f>SUM(C44)</f>
        <v>6860</v>
      </c>
      <c r="D26" s="77">
        <f>SUM(D39+D44)</f>
        <v>8511</v>
      </c>
      <c r="E26" s="77">
        <f>SUM(E44+E39)</f>
        <v>6527</v>
      </c>
    </row>
    <row r="27" spans="1:5" ht="12.75">
      <c r="A27" s="28"/>
      <c r="B27" s="37" t="s">
        <v>72</v>
      </c>
      <c r="C27" s="77">
        <f>SUM(C32+C45)</f>
        <v>725884</v>
      </c>
      <c r="D27" s="77">
        <f>SUM(D32+D40+D45)</f>
        <v>668972</v>
      </c>
      <c r="E27" s="77">
        <f>SUM(E32+E45+E40)</f>
        <v>643694</v>
      </c>
    </row>
    <row r="28" spans="1:5" ht="12.75">
      <c r="A28" s="28"/>
      <c r="B28" s="37" t="s">
        <v>110</v>
      </c>
      <c r="C28" s="77">
        <f>C33</f>
        <v>10000</v>
      </c>
      <c r="D28" s="77">
        <f>D33</f>
        <v>10000</v>
      </c>
      <c r="E28" s="77">
        <f>E33</f>
        <v>10000</v>
      </c>
    </row>
    <row r="29" spans="1:5" ht="12.75">
      <c r="A29" s="28"/>
      <c r="B29" s="37" t="s">
        <v>111</v>
      </c>
      <c r="C29" s="77">
        <f>C34+C46</f>
        <v>3420</v>
      </c>
      <c r="D29" s="77">
        <f>D34+D46</f>
        <v>3420</v>
      </c>
      <c r="E29" s="77">
        <f>E34+E46</f>
        <v>3249</v>
      </c>
    </row>
    <row r="30" spans="1:5" ht="12.75">
      <c r="A30" s="28"/>
      <c r="B30" s="37" t="s">
        <v>75</v>
      </c>
      <c r="C30" s="77">
        <f>SUM(C35)</f>
        <v>84685</v>
      </c>
      <c r="D30" s="77">
        <f>SUM(D35)</f>
        <v>144524</v>
      </c>
      <c r="E30" s="77">
        <f>SUM(E35)</f>
        <v>114524</v>
      </c>
    </row>
    <row r="31" spans="1:5" ht="12.75">
      <c r="A31" s="28">
        <v>1.1</v>
      </c>
      <c r="B31" s="37" t="s">
        <v>80</v>
      </c>
      <c r="C31" s="77">
        <f>SUM(C32:C35)</f>
        <v>817281</v>
      </c>
      <c r="D31" s="77">
        <f>SUM(D32:D35)</f>
        <v>812033</v>
      </c>
      <c r="E31" s="77">
        <f>SUM(E32:E35)</f>
        <v>761416</v>
      </c>
    </row>
    <row r="32" spans="1:5" ht="12.75">
      <c r="A32" s="28"/>
      <c r="B32" s="37" t="s">
        <v>232</v>
      </c>
      <c r="C32" s="76">
        <v>719596</v>
      </c>
      <c r="D32" s="76">
        <v>654509</v>
      </c>
      <c r="E32" s="76">
        <v>634063</v>
      </c>
    </row>
    <row r="33" spans="1:5" ht="12.75">
      <c r="A33" s="28"/>
      <c r="B33" s="37" t="s">
        <v>110</v>
      </c>
      <c r="C33" s="76">
        <v>10000</v>
      </c>
      <c r="D33" s="76">
        <v>10000</v>
      </c>
      <c r="E33" s="76">
        <v>10000</v>
      </c>
    </row>
    <row r="34" spans="1:5" ht="12.75">
      <c r="A34" s="28"/>
      <c r="B34" s="37" t="s">
        <v>111</v>
      </c>
      <c r="C34" s="76">
        <v>3000</v>
      </c>
      <c r="D34" s="76">
        <v>3000</v>
      </c>
      <c r="E34" s="76">
        <v>2829</v>
      </c>
    </row>
    <row r="35" spans="1:5" ht="12.75">
      <c r="A35" s="28"/>
      <c r="B35" s="37" t="s">
        <v>75</v>
      </c>
      <c r="C35" s="76">
        <v>84685</v>
      </c>
      <c r="D35" s="76">
        <v>144524</v>
      </c>
      <c r="E35" s="76">
        <v>114524</v>
      </c>
    </row>
    <row r="36" spans="1:5" ht="12.75">
      <c r="A36" s="28">
        <v>1.2</v>
      </c>
      <c r="B36" s="37" t="s">
        <v>81</v>
      </c>
      <c r="C36" s="77">
        <f>SUM(C37:C40)</f>
        <v>0</v>
      </c>
      <c r="D36" s="77">
        <f>SUM(D37:D40)</f>
        <v>33524</v>
      </c>
      <c r="E36" s="77">
        <f>SUM(E37:E40)</f>
        <v>33524</v>
      </c>
    </row>
    <row r="37" spans="1:5" ht="12.75">
      <c r="A37" s="28"/>
      <c r="B37" s="37" t="s">
        <v>69</v>
      </c>
      <c r="C37" s="76">
        <v>0</v>
      </c>
      <c r="D37" s="76">
        <v>20154</v>
      </c>
      <c r="E37" s="76">
        <v>20154</v>
      </c>
    </row>
    <row r="38" spans="1:5" ht="12.75">
      <c r="A38" s="28"/>
      <c r="B38" s="37" t="s">
        <v>159</v>
      </c>
      <c r="C38" s="76">
        <v>0</v>
      </c>
      <c r="D38" s="76">
        <v>4744</v>
      </c>
      <c r="E38" s="76">
        <v>4744</v>
      </c>
    </row>
    <row r="39" spans="1:5" ht="12.75">
      <c r="A39" s="28"/>
      <c r="B39" s="37" t="s">
        <v>71</v>
      </c>
      <c r="C39" s="76">
        <v>0</v>
      </c>
      <c r="D39" s="76">
        <v>1651</v>
      </c>
      <c r="E39" s="76">
        <v>1651</v>
      </c>
    </row>
    <row r="40" spans="1:5" ht="12.75">
      <c r="A40" s="28"/>
      <c r="B40" s="37" t="s">
        <v>72</v>
      </c>
      <c r="C40" s="76">
        <v>0</v>
      </c>
      <c r="D40" s="76">
        <v>6975</v>
      </c>
      <c r="E40" s="76">
        <v>6975</v>
      </c>
    </row>
    <row r="41" spans="1:5" ht="12.75">
      <c r="A41" s="28">
        <v>1.3</v>
      </c>
      <c r="B41" s="37" t="s">
        <v>117</v>
      </c>
      <c r="C41" s="77">
        <f>SUM(C42:C46)</f>
        <v>175500</v>
      </c>
      <c r="D41" s="77">
        <f>SUM(D42:D46)</f>
        <v>175500</v>
      </c>
      <c r="E41" s="77">
        <f>SUM(E42:E46)</f>
        <v>118340</v>
      </c>
    </row>
    <row r="42" spans="1:5" ht="12.75">
      <c r="A42" s="28"/>
      <c r="B42" s="37" t="s">
        <v>69</v>
      </c>
      <c r="C42" s="76">
        <v>142923</v>
      </c>
      <c r="D42" s="76">
        <v>141723</v>
      </c>
      <c r="E42" s="76">
        <v>97122</v>
      </c>
    </row>
    <row r="43" spans="1:5" ht="12.75">
      <c r="A43" s="28"/>
      <c r="B43" s="37" t="s">
        <v>70</v>
      </c>
      <c r="C43" s="76">
        <v>19009</v>
      </c>
      <c r="D43" s="76">
        <v>19009</v>
      </c>
      <c r="E43" s="76">
        <v>13266</v>
      </c>
    </row>
    <row r="44" spans="1:5" ht="12.75">
      <c r="A44" s="28"/>
      <c r="B44" s="37" t="s">
        <v>71</v>
      </c>
      <c r="C44" s="76">
        <v>6860</v>
      </c>
      <c r="D44" s="76">
        <v>6860</v>
      </c>
      <c r="E44" s="76">
        <v>4876</v>
      </c>
    </row>
    <row r="45" spans="1:5" ht="12.75">
      <c r="A45" s="28"/>
      <c r="B45" s="37" t="s">
        <v>72</v>
      </c>
      <c r="C45" s="76">
        <v>6288</v>
      </c>
      <c r="D45" s="76">
        <v>7488</v>
      </c>
      <c r="E45" s="76">
        <v>2656</v>
      </c>
    </row>
    <row r="46" spans="1:5" ht="12.75">
      <c r="A46" s="28"/>
      <c r="B46" s="37" t="s">
        <v>111</v>
      </c>
      <c r="C46" s="76">
        <v>420</v>
      </c>
      <c r="D46" s="76">
        <v>420</v>
      </c>
      <c r="E46" s="76">
        <v>420</v>
      </c>
    </row>
    <row r="47" spans="1:5" ht="24">
      <c r="A47" s="146">
        <v>2</v>
      </c>
      <c r="B47" s="147" t="s">
        <v>262</v>
      </c>
      <c r="C47" s="77">
        <f>SUM(C48)</f>
        <v>0</v>
      </c>
      <c r="D47" s="77">
        <f>SUM(D48)</f>
        <v>0</v>
      </c>
      <c r="E47" s="77">
        <f>SUM(E48)</f>
        <v>22066</v>
      </c>
    </row>
    <row r="48" spans="1:5" ht="12.75">
      <c r="A48" s="28"/>
      <c r="B48" s="48" t="s">
        <v>272</v>
      </c>
      <c r="C48" s="76">
        <v>0</v>
      </c>
      <c r="D48" s="76">
        <v>0</v>
      </c>
      <c r="E48" s="76">
        <v>22066</v>
      </c>
    </row>
    <row r="49" spans="1:5" ht="12.75">
      <c r="A49" s="146">
        <v>3</v>
      </c>
      <c r="B49" s="39" t="s">
        <v>85</v>
      </c>
      <c r="C49" s="77">
        <f>SUM(C50:C54)</f>
        <v>464230</v>
      </c>
      <c r="D49" s="77">
        <f>SUM(D50:D54)</f>
        <v>467085</v>
      </c>
      <c r="E49" s="77">
        <f>SUM(E50:E54)</f>
        <v>433952</v>
      </c>
    </row>
    <row r="50" spans="1:5" ht="12.75">
      <c r="A50" s="28"/>
      <c r="B50" s="37" t="s">
        <v>69</v>
      </c>
      <c r="C50" s="77">
        <f aca="true" t="shared" si="1" ref="C50:E52">C60+C65</f>
        <v>38988</v>
      </c>
      <c r="D50" s="77">
        <f t="shared" si="1"/>
        <v>40179</v>
      </c>
      <c r="E50" s="77">
        <f t="shared" si="1"/>
        <v>39969</v>
      </c>
    </row>
    <row r="51" spans="1:5" ht="12.75">
      <c r="A51" s="28"/>
      <c r="B51" s="37" t="s">
        <v>70</v>
      </c>
      <c r="C51" s="77">
        <f t="shared" si="1"/>
        <v>5067</v>
      </c>
      <c r="D51" s="77">
        <f t="shared" si="1"/>
        <v>5462</v>
      </c>
      <c r="E51" s="77">
        <f t="shared" si="1"/>
        <v>5462</v>
      </c>
    </row>
    <row r="52" spans="1:5" ht="12.75">
      <c r="A52" s="28"/>
      <c r="B52" s="37" t="s">
        <v>71</v>
      </c>
      <c r="C52" s="77">
        <f t="shared" si="1"/>
        <v>1829</v>
      </c>
      <c r="D52" s="77">
        <f t="shared" si="1"/>
        <v>1978</v>
      </c>
      <c r="E52" s="77">
        <f t="shared" si="1"/>
        <v>1978</v>
      </c>
    </row>
    <row r="53" spans="1:5" ht="12.75">
      <c r="A53" s="28"/>
      <c r="B53" s="37" t="s">
        <v>72</v>
      </c>
      <c r="C53" s="77">
        <f>C57+C63+C68</f>
        <v>408116</v>
      </c>
      <c r="D53" s="77">
        <f>D57+D63+D68</f>
        <v>406381</v>
      </c>
      <c r="E53" s="77">
        <f>E57+E63+E68</f>
        <v>382086</v>
      </c>
    </row>
    <row r="54" spans="1:5" ht="12.75">
      <c r="A54" s="28"/>
      <c r="B54" s="37" t="s">
        <v>75</v>
      </c>
      <c r="C54" s="77">
        <f>C58</f>
        <v>10230</v>
      </c>
      <c r="D54" s="77">
        <f>D58</f>
        <v>13085</v>
      </c>
      <c r="E54" s="77">
        <f>E58</f>
        <v>4457</v>
      </c>
    </row>
    <row r="55" spans="1:5" ht="12.75">
      <c r="A55" s="28"/>
      <c r="B55" s="37" t="s">
        <v>76</v>
      </c>
      <c r="C55" s="77">
        <f>C69</f>
        <v>4</v>
      </c>
      <c r="D55" s="77">
        <f>D69</f>
        <v>4</v>
      </c>
      <c r="E55" s="77">
        <f>E69</f>
        <v>4</v>
      </c>
    </row>
    <row r="56" spans="1:5" ht="12.75">
      <c r="A56" s="28">
        <v>3.1</v>
      </c>
      <c r="B56" s="37" t="s">
        <v>87</v>
      </c>
      <c r="C56" s="77">
        <f>SUM(C57:C58)</f>
        <v>410230</v>
      </c>
      <c r="D56" s="77">
        <f>SUM(D57:D58)</f>
        <v>378738</v>
      </c>
      <c r="E56" s="77">
        <f>SUM(E57:E58)</f>
        <v>370110</v>
      </c>
    </row>
    <row r="57" spans="1:5" ht="12.75">
      <c r="A57" s="28"/>
      <c r="B57" s="37" t="s">
        <v>93</v>
      </c>
      <c r="C57" s="76">
        <v>400000</v>
      </c>
      <c r="D57" s="76">
        <v>365653</v>
      </c>
      <c r="E57" s="76">
        <v>365653</v>
      </c>
    </row>
    <row r="58" spans="1:5" ht="12.75">
      <c r="A58" s="28"/>
      <c r="B58" s="37" t="s">
        <v>75</v>
      </c>
      <c r="C58" s="76">
        <v>10230</v>
      </c>
      <c r="D58" s="76">
        <v>13085</v>
      </c>
      <c r="E58" s="76">
        <v>4457</v>
      </c>
    </row>
    <row r="59" spans="1:5" ht="12.75">
      <c r="A59" s="28">
        <v>3.2</v>
      </c>
      <c r="B59" s="37" t="s">
        <v>145</v>
      </c>
      <c r="C59" s="77">
        <f>SUM(C60:C63)</f>
        <v>2000</v>
      </c>
      <c r="D59" s="77">
        <f>SUM(D60:D63)</f>
        <v>2000</v>
      </c>
      <c r="E59" s="77">
        <f>SUM(E60:E63)</f>
        <v>1928</v>
      </c>
    </row>
    <row r="60" spans="1:5" ht="12.75">
      <c r="A60" s="28"/>
      <c r="B60" s="37" t="s">
        <v>69</v>
      </c>
      <c r="C60" s="76">
        <v>0</v>
      </c>
      <c r="D60" s="76">
        <v>0</v>
      </c>
      <c r="E60" s="76">
        <v>0</v>
      </c>
    </row>
    <row r="61" spans="1:5" ht="12.75">
      <c r="A61" s="28"/>
      <c r="B61" s="37" t="s">
        <v>70</v>
      </c>
      <c r="C61" s="76">
        <v>0</v>
      </c>
      <c r="D61" s="76">
        <v>0</v>
      </c>
      <c r="E61" s="76">
        <v>0</v>
      </c>
    </row>
    <row r="62" spans="1:5" ht="12.75">
      <c r="A62" s="28"/>
      <c r="B62" s="37" t="s">
        <v>71</v>
      </c>
      <c r="C62" s="76">
        <v>0</v>
      </c>
      <c r="D62" s="76">
        <v>0</v>
      </c>
      <c r="E62" s="76">
        <v>0</v>
      </c>
    </row>
    <row r="63" spans="1:5" ht="12.75">
      <c r="A63" s="28"/>
      <c r="B63" s="37" t="s">
        <v>72</v>
      </c>
      <c r="C63" s="76">
        <v>2000</v>
      </c>
      <c r="D63" s="76">
        <v>2000</v>
      </c>
      <c r="E63" s="76">
        <v>1928</v>
      </c>
    </row>
    <row r="64" spans="1:5" ht="12.75">
      <c r="A64" s="28">
        <v>3.3</v>
      </c>
      <c r="B64" s="37" t="s">
        <v>148</v>
      </c>
      <c r="C64" s="77">
        <f>SUM(C65:C68)</f>
        <v>52000</v>
      </c>
      <c r="D64" s="77">
        <f>SUM(D65:D68)</f>
        <v>86347</v>
      </c>
      <c r="E64" s="77">
        <f>SUM(E65:E68)</f>
        <v>61914</v>
      </c>
    </row>
    <row r="65" spans="1:5" ht="12.75">
      <c r="A65" s="28"/>
      <c r="B65" s="37" t="s">
        <v>69</v>
      </c>
      <c r="C65" s="76">
        <v>38988</v>
      </c>
      <c r="D65" s="76">
        <v>40179</v>
      </c>
      <c r="E65" s="76">
        <v>39969</v>
      </c>
    </row>
    <row r="66" spans="1:5" ht="12.75">
      <c r="A66" s="28"/>
      <c r="B66" s="37" t="s">
        <v>70</v>
      </c>
      <c r="C66" s="76">
        <v>5067</v>
      </c>
      <c r="D66" s="76">
        <v>5462</v>
      </c>
      <c r="E66" s="76">
        <v>5462</v>
      </c>
    </row>
    <row r="67" spans="1:5" ht="12.75">
      <c r="A67" s="28"/>
      <c r="B67" s="37" t="s">
        <v>71</v>
      </c>
      <c r="C67" s="76">
        <v>1829</v>
      </c>
      <c r="D67" s="76">
        <v>1978</v>
      </c>
      <c r="E67" s="76">
        <v>1978</v>
      </c>
    </row>
    <row r="68" spans="1:5" ht="12.75">
      <c r="A68" s="28"/>
      <c r="B68" s="37" t="s">
        <v>72</v>
      </c>
      <c r="C68" s="76">
        <v>6116</v>
      </c>
      <c r="D68" s="76">
        <v>38728</v>
      </c>
      <c r="E68" s="76">
        <v>14505</v>
      </c>
    </row>
    <row r="69" spans="1:5" ht="12.75">
      <c r="A69" s="28"/>
      <c r="B69" s="37" t="s">
        <v>76</v>
      </c>
      <c r="C69" s="76">
        <v>4</v>
      </c>
      <c r="D69" s="76">
        <v>4</v>
      </c>
      <c r="E69" s="76">
        <v>4</v>
      </c>
    </row>
    <row r="70" spans="1:5" ht="12.75">
      <c r="A70" s="146">
        <v>4</v>
      </c>
      <c r="B70" s="39" t="s">
        <v>94</v>
      </c>
      <c r="C70" s="38">
        <f>SUM(C71:C72)</f>
        <v>38000</v>
      </c>
      <c r="D70" s="77">
        <f>SUM(D71:D72)</f>
        <v>39471</v>
      </c>
      <c r="E70" s="77">
        <f>SUM(E71:E72)</f>
        <v>34766</v>
      </c>
    </row>
    <row r="71" spans="1:5" ht="12.75">
      <c r="A71" s="28"/>
      <c r="B71" s="37" t="s">
        <v>93</v>
      </c>
      <c r="C71" s="38">
        <f aca="true" t="shared" si="2" ref="C71:E72">C74</f>
        <v>20000</v>
      </c>
      <c r="D71" s="77">
        <f t="shared" si="2"/>
        <v>20000</v>
      </c>
      <c r="E71" s="77">
        <f t="shared" si="2"/>
        <v>19735</v>
      </c>
    </row>
    <row r="72" spans="1:5" ht="12.75">
      <c r="A72" s="28"/>
      <c r="B72" s="37" t="s">
        <v>75</v>
      </c>
      <c r="C72" s="77">
        <f t="shared" si="2"/>
        <v>18000</v>
      </c>
      <c r="D72" s="77">
        <f t="shared" si="2"/>
        <v>19471</v>
      </c>
      <c r="E72" s="77">
        <f t="shared" si="2"/>
        <v>15031</v>
      </c>
    </row>
    <row r="73" spans="1:5" ht="12.75">
      <c r="A73" s="28">
        <v>4.1</v>
      </c>
      <c r="B73" s="37" t="s">
        <v>118</v>
      </c>
      <c r="C73" s="77">
        <f>SUM(C74:C75)</f>
        <v>38000</v>
      </c>
      <c r="D73" s="77">
        <v>0</v>
      </c>
      <c r="E73" s="77">
        <f>SUM(E75+E74)</f>
        <v>34766</v>
      </c>
    </row>
    <row r="74" spans="1:5" ht="12.75">
      <c r="A74" s="28"/>
      <c r="B74" s="37" t="s">
        <v>93</v>
      </c>
      <c r="C74" s="76">
        <v>20000</v>
      </c>
      <c r="D74" s="76">
        <v>20000</v>
      </c>
      <c r="E74" s="76">
        <v>19735</v>
      </c>
    </row>
    <row r="75" spans="1:5" ht="12.75">
      <c r="A75" s="28"/>
      <c r="B75" s="37" t="s">
        <v>75</v>
      </c>
      <c r="C75" s="76">
        <v>18000</v>
      </c>
      <c r="D75" s="76">
        <v>19471</v>
      </c>
      <c r="E75" s="76">
        <v>15031</v>
      </c>
    </row>
    <row r="76" spans="1:5" ht="12.75">
      <c r="A76" s="146">
        <v>5</v>
      </c>
      <c r="B76" s="40" t="s">
        <v>97</v>
      </c>
      <c r="C76" s="77">
        <f>SUM(C77:C81)</f>
        <v>202956</v>
      </c>
      <c r="D76" s="77">
        <f>SUM(D77:D81)</f>
        <v>220041</v>
      </c>
      <c r="E76" s="77">
        <f>SUM(E77:E81)</f>
        <v>189842</v>
      </c>
    </row>
    <row r="77" spans="1:5" ht="12.75">
      <c r="A77" s="28"/>
      <c r="B77" s="37" t="s">
        <v>69</v>
      </c>
      <c r="C77" s="77">
        <f aca="true" t="shared" si="3" ref="C77:E79">C86+C94</f>
        <v>57668</v>
      </c>
      <c r="D77" s="77">
        <f t="shared" si="3"/>
        <v>57668</v>
      </c>
      <c r="E77" s="77">
        <f>E86+E94</f>
        <v>54298</v>
      </c>
    </row>
    <row r="78" spans="1:5" ht="12.75">
      <c r="A78" s="28"/>
      <c r="B78" s="37" t="s">
        <v>70</v>
      </c>
      <c r="C78" s="77">
        <f t="shared" si="3"/>
        <v>7670</v>
      </c>
      <c r="D78" s="77">
        <f t="shared" si="3"/>
        <v>7967</v>
      </c>
      <c r="E78" s="77">
        <f t="shared" si="3"/>
        <v>7209</v>
      </c>
    </row>
    <row r="79" spans="1:5" ht="12.75">
      <c r="A79" s="28"/>
      <c r="B79" s="37" t="s">
        <v>71</v>
      </c>
      <c r="C79" s="77">
        <f t="shared" si="3"/>
        <v>2771</v>
      </c>
      <c r="D79" s="77">
        <f t="shared" si="3"/>
        <v>2771</v>
      </c>
      <c r="E79" s="77">
        <f t="shared" si="3"/>
        <v>2581</v>
      </c>
    </row>
    <row r="80" spans="1:5" ht="16.5" customHeight="1">
      <c r="A80" s="28"/>
      <c r="B80" s="37" t="s">
        <v>72</v>
      </c>
      <c r="C80" s="77">
        <f>C89+C97+C84+C100</f>
        <v>134847</v>
      </c>
      <c r="D80" s="77">
        <f>D89+D97+D84+D100</f>
        <v>151635</v>
      </c>
      <c r="E80" s="77">
        <f>E89+E97+E84+E100</f>
        <v>125754</v>
      </c>
    </row>
    <row r="81" spans="1:5" ht="12.75">
      <c r="A81" s="28"/>
      <c r="B81" s="37" t="s">
        <v>75</v>
      </c>
      <c r="C81" s="77">
        <f>C90</f>
        <v>0</v>
      </c>
      <c r="D81" s="77">
        <v>0</v>
      </c>
      <c r="E81" s="77">
        <v>0</v>
      </c>
    </row>
    <row r="82" spans="1:5" ht="12.75">
      <c r="A82" s="28"/>
      <c r="B82" s="37" t="s">
        <v>79</v>
      </c>
      <c r="C82" s="130">
        <f>C91+C98</f>
        <v>11</v>
      </c>
      <c r="D82" s="130">
        <f>D91+D98</f>
        <v>11</v>
      </c>
      <c r="E82" s="130">
        <f>E91+E98</f>
        <v>11</v>
      </c>
    </row>
    <row r="83" spans="1:5" ht="12.75">
      <c r="A83" s="28">
        <v>5.1</v>
      </c>
      <c r="B83" s="37" t="s">
        <v>98</v>
      </c>
      <c r="C83" s="77">
        <f>C84</f>
        <v>3000</v>
      </c>
      <c r="D83" s="77">
        <f>D84</f>
        <v>3000</v>
      </c>
      <c r="E83" s="77">
        <f>E84</f>
        <v>3515</v>
      </c>
    </row>
    <row r="84" spans="1:5" ht="12.75">
      <c r="A84" s="28"/>
      <c r="B84" s="37" t="s">
        <v>93</v>
      </c>
      <c r="C84" s="76">
        <v>3000</v>
      </c>
      <c r="D84" s="76">
        <v>3000</v>
      </c>
      <c r="E84" s="76">
        <v>3515</v>
      </c>
    </row>
    <row r="85" spans="1:5" ht="12.75">
      <c r="A85" s="28">
        <v>5.2</v>
      </c>
      <c r="B85" s="37" t="s">
        <v>119</v>
      </c>
      <c r="C85" s="77">
        <f>SUM(C86:C90)</f>
        <v>179636</v>
      </c>
      <c r="D85" s="77">
        <f>SUM(D86:D90)</f>
        <v>179636</v>
      </c>
      <c r="E85" s="77">
        <f>SUM(E86:E90)</f>
        <v>157496</v>
      </c>
    </row>
    <row r="86" spans="1:5" ht="12.75">
      <c r="A86" s="28"/>
      <c r="B86" s="37" t="s">
        <v>69</v>
      </c>
      <c r="C86" s="76">
        <v>48932</v>
      </c>
      <c r="D86" s="76">
        <v>48932</v>
      </c>
      <c r="E86" s="76">
        <v>45648</v>
      </c>
    </row>
    <row r="87" spans="1:5" ht="12.75">
      <c r="A87" s="28"/>
      <c r="B87" s="37" t="s">
        <v>70</v>
      </c>
      <c r="C87" s="76">
        <v>6508</v>
      </c>
      <c r="D87" s="76">
        <v>6805</v>
      </c>
      <c r="E87" s="76">
        <v>6071</v>
      </c>
    </row>
    <row r="88" spans="1:5" ht="12.75">
      <c r="A88" s="28"/>
      <c r="B88" s="37" t="s">
        <v>71</v>
      </c>
      <c r="C88" s="76">
        <v>2349</v>
      </c>
      <c r="D88" s="76">
        <v>2349</v>
      </c>
      <c r="E88" s="76">
        <v>2196</v>
      </c>
    </row>
    <row r="89" spans="1:5" ht="12.75">
      <c r="A89" s="28"/>
      <c r="B89" s="37" t="s">
        <v>72</v>
      </c>
      <c r="C89" s="76">
        <v>121847</v>
      </c>
      <c r="D89" s="76">
        <v>121550</v>
      </c>
      <c r="E89" s="76">
        <v>103581</v>
      </c>
    </row>
    <row r="90" spans="1:5" ht="12.75">
      <c r="A90" s="28"/>
      <c r="B90" s="37" t="s">
        <v>75</v>
      </c>
      <c r="C90" s="76">
        <v>0</v>
      </c>
      <c r="D90" s="76">
        <v>0</v>
      </c>
      <c r="E90" s="76">
        <v>0</v>
      </c>
    </row>
    <row r="91" spans="1:5" ht="12.75">
      <c r="A91" s="28"/>
      <c r="B91" s="37" t="s">
        <v>76</v>
      </c>
      <c r="C91" s="129">
        <v>9.5</v>
      </c>
      <c r="D91" s="129">
        <v>9.5</v>
      </c>
      <c r="E91" s="129">
        <v>9.5</v>
      </c>
    </row>
    <row r="92" spans="1:5" ht="12.75">
      <c r="A92" s="28"/>
      <c r="B92" s="37" t="s">
        <v>120</v>
      </c>
      <c r="C92" s="76">
        <v>120</v>
      </c>
      <c r="D92" s="76">
        <v>120</v>
      </c>
      <c r="E92" s="76">
        <v>120</v>
      </c>
    </row>
    <row r="93" spans="1:5" ht="12.75">
      <c r="A93" s="28">
        <v>5.3</v>
      </c>
      <c r="B93" s="43" t="s">
        <v>224</v>
      </c>
      <c r="C93" s="77">
        <f>SUM(C94:C97)</f>
        <v>20320</v>
      </c>
      <c r="D93" s="77">
        <f>SUM(D94:D97)</f>
        <v>20320</v>
      </c>
      <c r="E93" s="77">
        <f>SUM(E94:E97)</f>
        <v>11242</v>
      </c>
    </row>
    <row r="94" spans="1:5" ht="12.75">
      <c r="A94" s="28"/>
      <c r="B94" s="37" t="s">
        <v>69</v>
      </c>
      <c r="C94" s="77">
        <v>8736</v>
      </c>
      <c r="D94" s="76">
        <v>8736</v>
      </c>
      <c r="E94" s="76">
        <v>8650</v>
      </c>
    </row>
    <row r="95" spans="1:5" ht="12.75">
      <c r="A95" s="28"/>
      <c r="B95" s="37" t="s">
        <v>70</v>
      </c>
      <c r="C95" s="77">
        <v>1162</v>
      </c>
      <c r="D95" s="76">
        <v>1162</v>
      </c>
      <c r="E95" s="76">
        <v>1138</v>
      </c>
    </row>
    <row r="96" spans="1:5" ht="12.75">
      <c r="A96" s="28"/>
      <c r="B96" s="37" t="s">
        <v>71</v>
      </c>
      <c r="C96" s="77">
        <v>422</v>
      </c>
      <c r="D96" s="76">
        <v>422</v>
      </c>
      <c r="E96" s="76">
        <v>385</v>
      </c>
    </row>
    <row r="97" spans="1:5" ht="12.75">
      <c r="A97" s="28"/>
      <c r="B97" s="37" t="s">
        <v>72</v>
      </c>
      <c r="C97" s="77">
        <v>10000</v>
      </c>
      <c r="D97" s="76">
        <v>10000</v>
      </c>
      <c r="E97" s="76">
        <v>1069</v>
      </c>
    </row>
    <row r="98" spans="1:5" ht="12.75">
      <c r="A98" s="28"/>
      <c r="B98" s="37" t="s">
        <v>76</v>
      </c>
      <c r="C98" s="129">
        <v>1.5</v>
      </c>
      <c r="D98" s="129">
        <v>1.5</v>
      </c>
      <c r="E98" s="129">
        <v>1.5</v>
      </c>
    </row>
    <row r="99" spans="1:5" ht="12.75">
      <c r="A99" s="28">
        <v>5.4</v>
      </c>
      <c r="B99" s="37" t="s">
        <v>101</v>
      </c>
      <c r="C99" s="77">
        <f>C100</f>
        <v>0</v>
      </c>
      <c r="D99" s="77">
        <f>D100</f>
        <v>17085</v>
      </c>
      <c r="E99" s="77">
        <f>E100</f>
        <v>17589</v>
      </c>
    </row>
    <row r="100" spans="1:5" ht="12.75">
      <c r="A100" s="28"/>
      <c r="B100" s="37" t="s">
        <v>93</v>
      </c>
      <c r="C100" s="76">
        <v>0</v>
      </c>
      <c r="D100" s="76">
        <v>17085</v>
      </c>
      <c r="E100" s="76">
        <v>17589</v>
      </c>
    </row>
    <row r="101" spans="1:5" ht="12.75">
      <c r="A101" s="146">
        <v>6</v>
      </c>
      <c r="B101" s="39" t="s">
        <v>121</v>
      </c>
      <c r="C101" s="77">
        <f>SUM(C103:C107)</f>
        <v>2170560</v>
      </c>
      <c r="D101" s="77">
        <f>SUM(D103:D107)</f>
        <v>2149848</v>
      </c>
      <c r="E101" s="77">
        <f>SUM(E103:E107)</f>
        <v>1348824</v>
      </c>
    </row>
    <row r="102" spans="1:5" ht="12.75">
      <c r="A102" s="28"/>
      <c r="B102" s="39" t="s">
        <v>122</v>
      </c>
      <c r="C102" s="76">
        <v>0</v>
      </c>
      <c r="D102" s="76">
        <v>0</v>
      </c>
      <c r="E102" s="76">
        <v>0</v>
      </c>
    </row>
    <row r="103" spans="1:5" ht="12.75">
      <c r="A103" s="28"/>
      <c r="B103" s="37" t="s">
        <v>69</v>
      </c>
      <c r="C103" s="77">
        <f>C110+C116+C130+C137+C143+C123</f>
        <v>19345</v>
      </c>
      <c r="D103" s="77">
        <f>D110+D116+D130+D137+D143+D123</f>
        <v>19345</v>
      </c>
      <c r="E103" s="77">
        <f>SUM(E123+E130+E110+E116+E137+E143)</f>
        <v>21105</v>
      </c>
    </row>
    <row r="104" spans="1:5" ht="12.75">
      <c r="A104" s="28"/>
      <c r="B104" s="37" t="s">
        <v>70</v>
      </c>
      <c r="C104" s="77">
        <f>C111+C117+C131+C138+C144+C124</f>
        <v>2307</v>
      </c>
      <c r="D104" s="77">
        <f>D124+D131+D111+D117+D138</f>
        <v>2307</v>
      </c>
      <c r="E104" s="77">
        <f>E124+E131+E111+E117+E138+E144</f>
        <v>1464</v>
      </c>
    </row>
    <row r="105" spans="1:5" ht="12.75">
      <c r="A105" s="28"/>
      <c r="B105" s="37" t="s">
        <v>71</v>
      </c>
      <c r="C105" s="77">
        <f>C112+C118+C132+C139+C145+C125</f>
        <v>833</v>
      </c>
      <c r="D105" s="77">
        <f>D125+D132+D112+D118+D139</f>
        <v>833</v>
      </c>
      <c r="E105" s="77">
        <f>E125+E132+E112+E118+E139+E145</f>
        <v>913</v>
      </c>
    </row>
    <row r="106" spans="1:5" ht="12.75">
      <c r="A106" s="28"/>
      <c r="B106" s="37" t="s">
        <v>72</v>
      </c>
      <c r="C106" s="77">
        <f>C113+C119+C133+C140+C146+C126</f>
        <v>1832635</v>
      </c>
      <c r="D106" s="77">
        <f>D113+D119+D126+D133+D140+D146</f>
        <v>1832635</v>
      </c>
      <c r="E106" s="77">
        <f>E113+E119+E126+E133+E140+E146</f>
        <v>1170796</v>
      </c>
    </row>
    <row r="107" spans="1:5" ht="12.75">
      <c r="A107" s="28"/>
      <c r="B107" s="37" t="s">
        <v>75</v>
      </c>
      <c r="C107" s="77">
        <f>C114+C120+C134+C141+C147</f>
        <v>315440</v>
      </c>
      <c r="D107" s="77">
        <f>D114+D120+D134+D141+D127+D147</f>
        <v>294728</v>
      </c>
      <c r="E107" s="77">
        <f>E114+E120+E134+E141+E127+E147</f>
        <v>154546</v>
      </c>
    </row>
    <row r="108" spans="1:5" ht="12.75">
      <c r="A108" s="28"/>
      <c r="B108" s="37" t="s">
        <v>76</v>
      </c>
      <c r="C108" s="77">
        <f>C128+C135+C121</f>
        <v>3</v>
      </c>
      <c r="D108" s="77">
        <f>D128+D135+D121</f>
        <v>3</v>
      </c>
      <c r="E108" s="77">
        <f>E128+E135+E121</f>
        <v>3</v>
      </c>
    </row>
    <row r="109" spans="1:5" ht="12.75">
      <c r="A109" s="28">
        <v>6.1</v>
      </c>
      <c r="B109" s="37" t="s">
        <v>123</v>
      </c>
      <c r="C109" s="77">
        <f>SUM(C110:C114)</f>
        <v>22000</v>
      </c>
      <c r="D109" s="77">
        <f>SUM(D110:D114)</f>
        <v>22970</v>
      </c>
      <c r="E109" s="77">
        <f>SUM(E110:E114)</f>
        <v>22970</v>
      </c>
    </row>
    <row r="110" spans="1:5" ht="12.75">
      <c r="A110" s="28"/>
      <c r="B110" s="37" t="s">
        <v>69</v>
      </c>
      <c r="C110" s="76">
        <v>0</v>
      </c>
      <c r="D110" s="76">
        <v>0</v>
      </c>
      <c r="E110" s="76">
        <v>0</v>
      </c>
    </row>
    <row r="111" spans="1:5" ht="12.75">
      <c r="A111" s="28"/>
      <c r="B111" s="37" t="s">
        <v>70</v>
      </c>
      <c r="C111" s="76">
        <v>0</v>
      </c>
      <c r="D111" s="76">
        <v>0</v>
      </c>
      <c r="E111" s="76">
        <v>0</v>
      </c>
    </row>
    <row r="112" spans="1:5" ht="12.75">
      <c r="A112" s="28"/>
      <c r="B112" s="37" t="s">
        <v>71</v>
      </c>
      <c r="C112" s="76">
        <v>0</v>
      </c>
      <c r="D112" s="76">
        <v>0</v>
      </c>
      <c r="E112" s="76">
        <v>0</v>
      </c>
    </row>
    <row r="113" spans="1:5" ht="12.75">
      <c r="A113" s="28"/>
      <c r="B113" s="37" t="s">
        <v>72</v>
      </c>
      <c r="C113" s="76">
        <v>0</v>
      </c>
      <c r="D113" s="76">
        <v>0</v>
      </c>
      <c r="E113" s="76">
        <v>0</v>
      </c>
    </row>
    <row r="114" spans="1:5" ht="12.75">
      <c r="A114" s="28"/>
      <c r="B114" s="37" t="s">
        <v>75</v>
      </c>
      <c r="C114" s="76">
        <v>22000</v>
      </c>
      <c r="D114" s="76">
        <v>22970</v>
      </c>
      <c r="E114" s="76">
        <v>22970</v>
      </c>
    </row>
    <row r="115" spans="1:5" ht="14.25" customHeight="1">
      <c r="A115" s="28">
        <v>6.2</v>
      </c>
      <c r="B115" s="37" t="s">
        <v>124</v>
      </c>
      <c r="C115" s="77">
        <f>SUM(C116:C120)</f>
        <v>210000</v>
      </c>
      <c r="D115" s="77">
        <f>SUM(D116:D120)</f>
        <v>210000</v>
      </c>
      <c r="E115" s="77">
        <f>SUM(E116:E120)</f>
        <v>293894</v>
      </c>
    </row>
    <row r="116" spans="1:5" ht="14.25" customHeight="1">
      <c r="A116" s="28"/>
      <c r="B116" s="37" t="s">
        <v>69</v>
      </c>
      <c r="C116" s="76">
        <v>12639</v>
      </c>
      <c r="D116" s="76">
        <v>12639</v>
      </c>
      <c r="E116" s="76">
        <v>13084</v>
      </c>
    </row>
    <row r="117" spans="1:5" ht="14.25" customHeight="1">
      <c r="A117" s="28"/>
      <c r="B117" s="37" t="s">
        <v>70</v>
      </c>
      <c r="C117" s="76">
        <v>1681</v>
      </c>
      <c r="D117" s="76">
        <v>1681</v>
      </c>
      <c r="E117" s="76">
        <v>885</v>
      </c>
    </row>
    <row r="118" spans="1:5" ht="14.25" customHeight="1">
      <c r="A118" s="28"/>
      <c r="B118" s="37" t="s">
        <v>71</v>
      </c>
      <c r="C118" s="76">
        <v>607</v>
      </c>
      <c r="D118" s="76">
        <v>607</v>
      </c>
      <c r="E118" s="76">
        <v>599</v>
      </c>
    </row>
    <row r="119" spans="1:5" ht="14.25" customHeight="1">
      <c r="A119" s="28"/>
      <c r="B119" s="37" t="s">
        <v>125</v>
      </c>
      <c r="C119" s="76">
        <v>195073</v>
      </c>
      <c r="D119" s="76">
        <v>195073</v>
      </c>
      <c r="E119" s="76">
        <v>279326</v>
      </c>
    </row>
    <row r="120" spans="1:5" ht="14.25" customHeight="1">
      <c r="A120" s="28"/>
      <c r="B120" s="37" t="s">
        <v>75</v>
      </c>
      <c r="C120" s="76">
        <v>0</v>
      </c>
      <c r="D120" s="76">
        <v>0</v>
      </c>
      <c r="E120" s="76">
        <v>0</v>
      </c>
    </row>
    <row r="121" spans="1:5" ht="12.75">
      <c r="A121" s="28"/>
      <c r="B121" s="37" t="s">
        <v>76</v>
      </c>
      <c r="C121" s="77">
        <v>2</v>
      </c>
      <c r="D121" s="76">
        <v>2</v>
      </c>
      <c r="E121" s="76">
        <v>2</v>
      </c>
    </row>
    <row r="122" spans="1:5" ht="12.75">
      <c r="A122" s="28">
        <v>6.3</v>
      </c>
      <c r="B122" s="37" t="s">
        <v>126</v>
      </c>
      <c r="C122" s="77">
        <f>SUM(C123:C126)</f>
        <v>15000</v>
      </c>
      <c r="D122" s="77">
        <f>SUM(D123:D127)</f>
        <v>15000</v>
      </c>
      <c r="E122" s="77">
        <f>SUM(E123:E127)</f>
        <v>17476</v>
      </c>
    </row>
    <row r="123" spans="1:5" ht="12.75">
      <c r="A123" s="28"/>
      <c r="B123" s="37" t="s">
        <v>69</v>
      </c>
      <c r="C123" s="76">
        <v>4706</v>
      </c>
      <c r="D123" s="76">
        <v>4706</v>
      </c>
      <c r="E123" s="76">
        <v>5292</v>
      </c>
    </row>
    <row r="124" spans="1:5" ht="12.75">
      <c r="A124" s="28"/>
      <c r="B124" s="37" t="s">
        <v>70</v>
      </c>
      <c r="C124" s="76">
        <v>626</v>
      </c>
      <c r="D124" s="76">
        <v>626</v>
      </c>
      <c r="E124" s="76">
        <v>579</v>
      </c>
    </row>
    <row r="125" spans="1:5" ht="12.75">
      <c r="A125" s="28"/>
      <c r="B125" s="37" t="s">
        <v>71</v>
      </c>
      <c r="C125" s="76">
        <v>226</v>
      </c>
      <c r="D125" s="76">
        <v>226</v>
      </c>
      <c r="E125" s="76">
        <v>314</v>
      </c>
    </row>
    <row r="126" spans="1:5" ht="12.75">
      <c r="A126" s="28"/>
      <c r="B126" s="37" t="s">
        <v>72</v>
      </c>
      <c r="C126" s="76">
        <v>9442</v>
      </c>
      <c r="D126" s="76">
        <v>9442</v>
      </c>
      <c r="E126" s="76">
        <v>7871</v>
      </c>
    </row>
    <row r="127" spans="1:5" ht="14.25" customHeight="1">
      <c r="A127" s="28"/>
      <c r="B127" s="37" t="s">
        <v>75</v>
      </c>
      <c r="C127" s="76">
        <v>0</v>
      </c>
      <c r="D127" s="76">
        <v>0</v>
      </c>
      <c r="E127" s="76">
        <v>3420</v>
      </c>
    </row>
    <row r="128" spans="1:5" ht="12.75">
      <c r="A128" s="28"/>
      <c r="B128" s="37" t="s">
        <v>76</v>
      </c>
      <c r="C128" s="76">
        <v>1</v>
      </c>
      <c r="D128" s="76">
        <v>1</v>
      </c>
      <c r="E128" s="76">
        <v>1</v>
      </c>
    </row>
    <row r="129" spans="1:5" ht="12.75">
      <c r="A129" s="28">
        <v>6.4</v>
      </c>
      <c r="B129" s="37" t="s">
        <v>127</v>
      </c>
      <c r="C129" s="77">
        <f>SUM(C130:C134)</f>
        <v>1475120</v>
      </c>
      <c r="D129" s="77">
        <f>SUM(D130:D134)</f>
        <v>1475120</v>
      </c>
      <c r="E129" s="77">
        <f>SUM(E130:E134)</f>
        <v>732422</v>
      </c>
    </row>
    <row r="130" spans="1:5" ht="12.75">
      <c r="A130" s="28"/>
      <c r="B130" s="37" t="s">
        <v>69</v>
      </c>
      <c r="C130" s="76">
        <v>0</v>
      </c>
      <c r="D130" s="76">
        <v>0</v>
      </c>
      <c r="E130" s="76">
        <v>0</v>
      </c>
    </row>
    <row r="131" spans="1:5" ht="12.75">
      <c r="A131" s="28"/>
      <c r="B131" s="37" t="s">
        <v>70</v>
      </c>
      <c r="C131" s="76">
        <v>0</v>
      </c>
      <c r="D131" s="76">
        <v>0</v>
      </c>
      <c r="E131" s="76">
        <v>0</v>
      </c>
    </row>
    <row r="132" spans="1:5" ht="12.75">
      <c r="A132" s="28"/>
      <c r="B132" s="37" t="s">
        <v>71</v>
      </c>
      <c r="C132" s="76">
        <v>0</v>
      </c>
      <c r="D132" s="76">
        <v>0</v>
      </c>
      <c r="E132" s="76">
        <v>0</v>
      </c>
    </row>
    <row r="133" spans="1:5" ht="12.75">
      <c r="A133" s="28"/>
      <c r="B133" s="37" t="s">
        <v>72</v>
      </c>
      <c r="C133" s="76">
        <v>1475120</v>
      </c>
      <c r="D133" s="76">
        <v>1475120</v>
      </c>
      <c r="E133" s="76">
        <v>732422</v>
      </c>
    </row>
    <row r="134" spans="1:5" ht="12.75">
      <c r="A134" s="28"/>
      <c r="B134" s="37" t="s">
        <v>75</v>
      </c>
      <c r="C134" s="76">
        <v>0</v>
      </c>
      <c r="D134" s="76">
        <v>0</v>
      </c>
      <c r="E134" s="76">
        <v>0</v>
      </c>
    </row>
    <row r="135" spans="1:5" ht="12.75">
      <c r="A135" s="28"/>
      <c r="B135" s="37" t="s">
        <v>76</v>
      </c>
      <c r="C135" s="76">
        <v>0</v>
      </c>
      <c r="D135" s="76">
        <v>0</v>
      </c>
      <c r="E135" s="76">
        <v>0</v>
      </c>
    </row>
    <row r="136" spans="1:5" ht="24">
      <c r="A136" s="28">
        <v>6.5</v>
      </c>
      <c r="B136" s="43" t="s">
        <v>128</v>
      </c>
      <c r="C136" s="77">
        <f>SUM(C137:C141)</f>
        <v>210000</v>
      </c>
      <c r="D136" s="77">
        <f>SUM(D137:D141)</f>
        <v>210000</v>
      </c>
      <c r="E136" s="77">
        <f>SUM(E137:E141)</f>
        <v>107543</v>
      </c>
    </row>
    <row r="137" spans="1:5" ht="12.75">
      <c r="A137" s="28"/>
      <c r="B137" s="37" t="s">
        <v>69</v>
      </c>
      <c r="C137" s="76">
        <v>0</v>
      </c>
      <c r="D137" s="76">
        <v>0</v>
      </c>
      <c r="E137" s="76">
        <v>0</v>
      </c>
    </row>
    <row r="138" spans="1:5" ht="12.75">
      <c r="A138" s="28"/>
      <c r="B138" s="37" t="s">
        <v>70</v>
      </c>
      <c r="C138" s="76">
        <v>0</v>
      </c>
      <c r="D138" s="76">
        <v>0</v>
      </c>
      <c r="E138" s="76">
        <v>0</v>
      </c>
    </row>
    <row r="139" spans="1:5" ht="12.75">
      <c r="A139" s="28"/>
      <c r="B139" s="37" t="s">
        <v>71</v>
      </c>
      <c r="C139" s="76">
        <v>0</v>
      </c>
      <c r="D139" s="76">
        <v>0</v>
      </c>
      <c r="E139" s="76">
        <v>0</v>
      </c>
    </row>
    <row r="140" spans="1:5" ht="12.75">
      <c r="A140" s="28"/>
      <c r="B140" s="37" t="s">
        <v>72</v>
      </c>
      <c r="C140" s="76">
        <v>80000</v>
      </c>
      <c r="D140" s="76">
        <v>80000</v>
      </c>
      <c r="E140" s="76">
        <v>23658</v>
      </c>
    </row>
    <row r="141" spans="1:5" ht="12.75">
      <c r="A141" s="28"/>
      <c r="B141" s="37" t="s">
        <v>75</v>
      </c>
      <c r="C141" s="76">
        <v>130000</v>
      </c>
      <c r="D141" s="76">
        <v>130000</v>
      </c>
      <c r="E141" s="76">
        <v>83885</v>
      </c>
    </row>
    <row r="142" spans="1:5" ht="12.75">
      <c r="A142" s="28">
        <v>6.6</v>
      </c>
      <c r="B142" s="37" t="s">
        <v>38</v>
      </c>
      <c r="C142" s="77">
        <f>SUM(C143:C147)</f>
        <v>238440</v>
      </c>
      <c r="D142" s="77">
        <f>SUM(D143:D147)</f>
        <v>216758</v>
      </c>
      <c r="E142" s="77">
        <f>SUM(E143:E147)</f>
        <v>174519</v>
      </c>
    </row>
    <row r="143" spans="1:5" ht="12.75">
      <c r="A143" s="28"/>
      <c r="B143" s="37" t="s">
        <v>69</v>
      </c>
      <c r="C143" s="76">
        <v>2000</v>
      </c>
      <c r="D143" s="76">
        <v>2000</v>
      </c>
      <c r="E143" s="76">
        <v>2729</v>
      </c>
    </row>
    <row r="144" spans="1:5" ht="12.75">
      <c r="A144" s="28"/>
      <c r="B144" s="37" t="s">
        <v>70</v>
      </c>
      <c r="C144" s="76">
        <v>0</v>
      </c>
      <c r="D144" s="76">
        <v>0</v>
      </c>
      <c r="E144" s="76">
        <v>0</v>
      </c>
    </row>
    <row r="145" spans="1:5" ht="12.75">
      <c r="A145" s="28"/>
      <c r="B145" s="37" t="s">
        <v>71</v>
      </c>
      <c r="C145" s="76">
        <v>0</v>
      </c>
      <c r="D145" s="76">
        <v>0</v>
      </c>
      <c r="E145" s="76">
        <v>0</v>
      </c>
    </row>
    <row r="146" spans="1:5" ht="24">
      <c r="A146" s="28"/>
      <c r="B146" s="43" t="s">
        <v>225</v>
      </c>
      <c r="C146" s="76">
        <v>73000</v>
      </c>
      <c r="D146" s="76">
        <v>73000</v>
      </c>
      <c r="E146" s="76">
        <v>127519</v>
      </c>
    </row>
    <row r="147" spans="1:5" ht="12.75">
      <c r="A147" s="28"/>
      <c r="B147" s="37" t="s">
        <v>75</v>
      </c>
      <c r="C147" s="76">
        <v>163440</v>
      </c>
      <c r="D147" s="76">
        <v>141758</v>
      </c>
      <c r="E147" s="76">
        <v>44271</v>
      </c>
    </row>
    <row r="148" spans="1:5" ht="12.75">
      <c r="A148" s="146">
        <v>7</v>
      </c>
      <c r="B148" s="39" t="s">
        <v>105</v>
      </c>
      <c r="C148" s="77">
        <f>SUM(C149:C155)</f>
        <v>218489</v>
      </c>
      <c r="D148" s="77">
        <f>SUM(D149:D155)</f>
        <v>229733</v>
      </c>
      <c r="E148" s="77">
        <f>SUM(E149:E155)</f>
        <v>214356</v>
      </c>
    </row>
    <row r="149" spans="1:5" ht="12.75">
      <c r="A149" s="28"/>
      <c r="B149" s="37" t="s">
        <v>69</v>
      </c>
      <c r="C149" s="77">
        <f>C158+C166+C182+C174+C189</f>
        <v>75415</v>
      </c>
      <c r="D149" s="77">
        <f>SUM(D158+D166+D174+D182+D189)</f>
        <v>76140</v>
      </c>
      <c r="E149" s="77">
        <f>SUM(E158+E166+E174+E182+E189)</f>
        <v>76129</v>
      </c>
    </row>
    <row r="150" spans="1:5" ht="12.75">
      <c r="A150" s="28"/>
      <c r="B150" s="37" t="s">
        <v>70</v>
      </c>
      <c r="C150" s="77">
        <f>C159+C167+C183+C175+C190</f>
        <v>9764</v>
      </c>
      <c r="D150" s="77">
        <f>D159+D167+D175+D183+D190</f>
        <v>9993</v>
      </c>
      <c r="E150" s="77">
        <f>E159+E167+E175+E183+E190</f>
        <v>9205</v>
      </c>
    </row>
    <row r="151" spans="1:5" ht="12.75">
      <c r="A151" s="28"/>
      <c r="B151" s="37" t="s">
        <v>71</v>
      </c>
      <c r="C151" s="77">
        <f>C160+C168+C184+C176+C191</f>
        <v>3525</v>
      </c>
      <c r="D151" s="77">
        <f>D160+D168+D176+D184+D191</f>
        <v>3551</v>
      </c>
      <c r="E151" s="77">
        <f>E160+E168+E176+E184+E191</f>
        <v>3502</v>
      </c>
    </row>
    <row r="152" spans="1:5" ht="12.75">
      <c r="A152" s="28"/>
      <c r="B152" s="37" t="s">
        <v>72</v>
      </c>
      <c r="C152" s="77">
        <f>C161+C169+C185+C177+C192</f>
        <v>62855</v>
      </c>
      <c r="D152" s="77">
        <f>D161+D169+D185+D177+D192</f>
        <v>60688</v>
      </c>
      <c r="E152" s="77">
        <f>E161+E169+E185+E177+E192</f>
        <v>61089</v>
      </c>
    </row>
    <row r="153" spans="1:5" ht="12.75">
      <c r="A153" s="28"/>
      <c r="B153" s="37" t="s">
        <v>129</v>
      </c>
      <c r="C153" s="77">
        <f>SUM(C179)</f>
        <v>0</v>
      </c>
      <c r="D153" s="77">
        <f>SUM(D179)</f>
        <v>0</v>
      </c>
      <c r="E153" s="77">
        <f>SUM(E179)</f>
        <v>0</v>
      </c>
    </row>
    <row r="154" spans="1:5" ht="12.75">
      <c r="A154" s="28"/>
      <c r="B154" s="37" t="s">
        <v>130</v>
      </c>
      <c r="C154" s="77">
        <f>C162</f>
        <v>42000</v>
      </c>
      <c r="D154" s="77">
        <f>D162</f>
        <v>42000</v>
      </c>
      <c r="E154" s="77">
        <f>E162</f>
        <v>42000</v>
      </c>
    </row>
    <row r="155" spans="1:5" ht="12.75">
      <c r="A155" s="28"/>
      <c r="B155" s="37" t="s">
        <v>75</v>
      </c>
      <c r="C155" s="77">
        <f>C163+C171+C186+C178</f>
        <v>24930</v>
      </c>
      <c r="D155" s="77">
        <f>D163+D171+D186+D178</f>
        <v>37361</v>
      </c>
      <c r="E155" s="77">
        <f>E163+E171+E186+E178</f>
        <v>22431</v>
      </c>
    </row>
    <row r="156" spans="1:5" ht="12.75">
      <c r="A156" s="28"/>
      <c r="B156" s="37" t="s">
        <v>76</v>
      </c>
      <c r="C156" s="77">
        <f>C164+C172+C180+C187</f>
        <v>12</v>
      </c>
      <c r="D156" s="77">
        <f>D164+D172+D180+C187</f>
        <v>12</v>
      </c>
      <c r="E156" s="77">
        <f>E164+E172+E180+D187</f>
        <v>12</v>
      </c>
    </row>
    <row r="157" spans="1:5" ht="12.75">
      <c r="A157" s="28">
        <v>7.1</v>
      </c>
      <c r="B157" s="37" t="s">
        <v>131</v>
      </c>
      <c r="C157" s="77">
        <f>SUM(C158:C163)</f>
        <v>56930</v>
      </c>
      <c r="D157" s="77">
        <f>SUM(D158:D163)</f>
        <v>56391</v>
      </c>
      <c r="E157" s="77">
        <f>SUM(E158:E163)</f>
        <v>56391</v>
      </c>
    </row>
    <row r="158" spans="1:5" ht="12.75">
      <c r="A158" s="28"/>
      <c r="B158" s="37" t="s">
        <v>69</v>
      </c>
      <c r="C158" s="76">
        <v>0</v>
      </c>
      <c r="D158" s="76">
        <v>0</v>
      </c>
      <c r="E158" s="76">
        <v>0</v>
      </c>
    </row>
    <row r="159" spans="1:5" ht="12.75">
      <c r="A159" s="28"/>
      <c r="B159" s="37" t="s">
        <v>70</v>
      </c>
      <c r="C159" s="76">
        <v>0</v>
      </c>
      <c r="D159" s="76">
        <v>0</v>
      </c>
      <c r="E159" s="76">
        <v>0</v>
      </c>
    </row>
    <row r="160" spans="1:5" ht="12.75">
      <c r="A160" s="28"/>
      <c r="B160" s="37" t="s">
        <v>71</v>
      </c>
      <c r="C160" s="76">
        <v>0</v>
      </c>
      <c r="D160" s="76">
        <v>0</v>
      </c>
      <c r="E160" s="76">
        <v>0</v>
      </c>
    </row>
    <row r="161" spans="1:5" ht="12.75">
      <c r="A161" s="28"/>
      <c r="B161" s="37" t="s">
        <v>72</v>
      </c>
      <c r="C161" s="76">
        <v>0</v>
      </c>
      <c r="D161" s="76">
        <v>0</v>
      </c>
      <c r="E161" s="76">
        <v>0</v>
      </c>
    </row>
    <row r="162" spans="1:5" ht="12.75">
      <c r="A162" s="28"/>
      <c r="B162" s="37" t="s">
        <v>132</v>
      </c>
      <c r="C162" s="76">
        <v>42000</v>
      </c>
      <c r="D162" s="76">
        <v>42000</v>
      </c>
      <c r="E162" s="76">
        <v>42000</v>
      </c>
    </row>
    <row r="163" spans="1:5" ht="12.75">
      <c r="A163" s="28"/>
      <c r="B163" s="37" t="s">
        <v>75</v>
      </c>
      <c r="C163" s="76">
        <v>14930</v>
      </c>
      <c r="D163" s="76">
        <v>14391</v>
      </c>
      <c r="E163" s="76">
        <v>14391</v>
      </c>
    </row>
    <row r="164" spans="1:5" ht="12.75">
      <c r="A164" s="28"/>
      <c r="B164" s="37" t="s">
        <v>76</v>
      </c>
      <c r="C164" s="76">
        <v>0</v>
      </c>
      <c r="D164" s="76">
        <v>0</v>
      </c>
      <c r="E164" s="76">
        <v>0</v>
      </c>
    </row>
    <row r="165" spans="1:5" ht="12.75">
      <c r="A165" s="28">
        <v>7.2</v>
      </c>
      <c r="B165" s="37" t="s">
        <v>149</v>
      </c>
      <c r="C165" s="77">
        <f>SUM(C166:C171)</f>
        <v>60330</v>
      </c>
      <c r="D165" s="77">
        <f>SUM(D166:D171)</f>
        <v>60330</v>
      </c>
      <c r="E165" s="77">
        <f>SUM(E166:E171)</f>
        <v>69952</v>
      </c>
    </row>
    <row r="166" spans="1:5" ht="12.75">
      <c r="A166" s="28"/>
      <c r="B166" s="37" t="s">
        <v>69</v>
      </c>
      <c r="C166" s="76">
        <v>25681</v>
      </c>
      <c r="D166" s="76">
        <v>25681</v>
      </c>
      <c r="E166" s="76">
        <v>26335</v>
      </c>
    </row>
    <row r="167" spans="1:5" ht="12.75">
      <c r="A167" s="28"/>
      <c r="B167" s="37" t="s">
        <v>70</v>
      </c>
      <c r="C167" s="76">
        <v>3416</v>
      </c>
      <c r="D167" s="76">
        <v>3416</v>
      </c>
      <c r="E167" s="76">
        <v>3423</v>
      </c>
    </row>
    <row r="168" spans="1:5" ht="12.75">
      <c r="A168" s="28"/>
      <c r="B168" s="37" t="s">
        <v>71</v>
      </c>
      <c r="C168" s="76">
        <v>1233</v>
      </c>
      <c r="D168" s="76">
        <v>1233</v>
      </c>
      <c r="E168" s="76">
        <v>1282</v>
      </c>
    </row>
    <row r="169" spans="1:5" ht="12.75">
      <c r="A169" s="28"/>
      <c r="B169" s="37" t="s">
        <v>72</v>
      </c>
      <c r="C169" s="76">
        <v>30000</v>
      </c>
      <c r="D169" s="76">
        <v>30000</v>
      </c>
      <c r="E169" s="76">
        <v>38491</v>
      </c>
    </row>
    <row r="170" spans="1:5" ht="12.75">
      <c r="A170" s="28"/>
      <c r="B170" s="37" t="s">
        <v>111</v>
      </c>
      <c r="C170" s="76">
        <v>0</v>
      </c>
      <c r="D170" s="76">
        <v>0</v>
      </c>
      <c r="E170" s="76">
        <v>421</v>
      </c>
    </row>
    <row r="171" spans="1:5" ht="12.75">
      <c r="A171" s="28"/>
      <c r="B171" s="37" t="s">
        <v>75</v>
      </c>
      <c r="C171" s="76">
        <v>0</v>
      </c>
      <c r="D171" s="76">
        <v>0</v>
      </c>
      <c r="E171" s="76">
        <v>0</v>
      </c>
    </row>
    <row r="172" spans="1:5" ht="12.75">
      <c r="A172" s="28"/>
      <c r="B172" s="37" t="s">
        <v>76</v>
      </c>
      <c r="C172" s="76">
        <v>3</v>
      </c>
      <c r="D172" s="76">
        <v>3</v>
      </c>
      <c r="E172" s="76">
        <v>3</v>
      </c>
    </row>
    <row r="173" spans="1:5" ht="12.75">
      <c r="A173" s="28">
        <v>7.3</v>
      </c>
      <c r="B173" s="37" t="s">
        <v>133</v>
      </c>
      <c r="C173" s="77">
        <f>SUM(C174:C179)</f>
        <v>66000</v>
      </c>
      <c r="D173" s="77">
        <f>SUM(D174:D179)</f>
        <v>66000</v>
      </c>
      <c r="E173" s="77">
        <f>SUM(E174:E179)</f>
        <v>57738</v>
      </c>
    </row>
    <row r="174" spans="1:5" ht="12.75">
      <c r="A174" s="28"/>
      <c r="B174" s="37" t="s">
        <v>69</v>
      </c>
      <c r="C174" s="76">
        <v>33522</v>
      </c>
      <c r="D174" s="76">
        <v>35746</v>
      </c>
      <c r="E174" s="76">
        <v>35872</v>
      </c>
    </row>
    <row r="175" spans="1:5" ht="12.75">
      <c r="A175" s="28"/>
      <c r="B175" s="37" t="s">
        <v>70</v>
      </c>
      <c r="C175" s="76">
        <v>4192</v>
      </c>
      <c r="D175" s="76">
        <v>4421</v>
      </c>
      <c r="E175" s="76">
        <v>3973</v>
      </c>
    </row>
    <row r="176" spans="1:5" ht="12.75">
      <c r="A176" s="28"/>
      <c r="B176" s="37" t="s">
        <v>71</v>
      </c>
      <c r="C176" s="76">
        <v>1514</v>
      </c>
      <c r="D176" s="76">
        <v>1540</v>
      </c>
      <c r="E176" s="76">
        <v>1540</v>
      </c>
    </row>
    <row r="177" spans="1:5" ht="12.75">
      <c r="A177" s="28"/>
      <c r="B177" s="37" t="s">
        <v>72</v>
      </c>
      <c r="C177" s="76">
        <v>26772</v>
      </c>
      <c r="D177" s="76">
        <v>23106</v>
      </c>
      <c r="E177" s="76">
        <v>15166</v>
      </c>
    </row>
    <row r="178" spans="1:5" ht="12.75">
      <c r="A178" s="28"/>
      <c r="B178" s="37" t="s">
        <v>75</v>
      </c>
      <c r="C178" s="76">
        <v>0</v>
      </c>
      <c r="D178" s="76">
        <v>1187</v>
      </c>
      <c r="E178" s="76">
        <v>1187</v>
      </c>
    </row>
    <row r="179" spans="1:5" ht="12.75">
      <c r="A179" s="28"/>
      <c r="B179" s="37" t="s">
        <v>129</v>
      </c>
      <c r="C179" s="76">
        <v>0</v>
      </c>
      <c r="D179" s="76">
        <v>0</v>
      </c>
      <c r="E179" s="76">
        <v>0</v>
      </c>
    </row>
    <row r="180" spans="1:5" ht="12.75">
      <c r="A180" s="28"/>
      <c r="B180" s="37" t="s">
        <v>76</v>
      </c>
      <c r="C180" s="76">
        <v>6</v>
      </c>
      <c r="D180" s="76">
        <v>6</v>
      </c>
      <c r="E180" s="76">
        <v>6</v>
      </c>
    </row>
    <row r="181" spans="1:5" ht="12.75">
      <c r="A181" s="28">
        <v>7.4</v>
      </c>
      <c r="B181" s="37" t="s">
        <v>113</v>
      </c>
      <c r="C181" s="77">
        <f>SUM(C182:C186)</f>
        <v>35229</v>
      </c>
      <c r="D181" s="77">
        <f>SUM(D182:D186)</f>
        <v>47012</v>
      </c>
      <c r="E181" s="77">
        <f>SUM(E182:E186)</f>
        <v>30696</v>
      </c>
    </row>
    <row r="182" spans="1:5" ht="12.75">
      <c r="A182" s="28"/>
      <c r="B182" s="37" t="s">
        <v>69</v>
      </c>
      <c r="C182" s="76">
        <v>16212</v>
      </c>
      <c r="D182" s="76">
        <v>14713</v>
      </c>
      <c r="E182" s="76">
        <v>13922</v>
      </c>
    </row>
    <row r="183" spans="1:5" ht="12.75">
      <c r="A183" s="28"/>
      <c r="B183" s="37" t="s">
        <v>70</v>
      </c>
      <c r="C183" s="76">
        <v>2156</v>
      </c>
      <c r="D183" s="76">
        <v>2156</v>
      </c>
      <c r="E183" s="76">
        <v>1809</v>
      </c>
    </row>
    <row r="184" spans="1:5" ht="12.75">
      <c r="A184" s="28"/>
      <c r="B184" s="37" t="s">
        <v>71</v>
      </c>
      <c r="C184" s="76">
        <v>778</v>
      </c>
      <c r="D184" s="76">
        <v>778</v>
      </c>
      <c r="E184" s="76">
        <v>680</v>
      </c>
    </row>
    <row r="185" spans="1:5" ht="12.75">
      <c r="A185" s="28"/>
      <c r="B185" s="37" t="s">
        <v>72</v>
      </c>
      <c r="C185" s="76">
        <v>6083</v>
      </c>
      <c r="D185" s="76">
        <v>7582</v>
      </c>
      <c r="E185" s="76">
        <v>7432</v>
      </c>
    </row>
    <row r="186" spans="1:5" ht="12.75">
      <c r="A186" s="28"/>
      <c r="B186" s="37" t="s">
        <v>75</v>
      </c>
      <c r="C186" s="76">
        <v>10000</v>
      </c>
      <c r="D186" s="76">
        <v>21783</v>
      </c>
      <c r="E186" s="76">
        <v>6853</v>
      </c>
    </row>
    <row r="187" spans="1:5" ht="12.75">
      <c r="A187" s="28"/>
      <c r="B187" s="37" t="s">
        <v>76</v>
      </c>
      <c r="C187" s="76">
        <v>3</v>
      </c>
      <c r="D187" s="76">
        <v>3</v>
      </c>
      <c r="E187" s="76">
        <v>3</v>
      </c>
    </row>
    <row r="188" spans="1:5" ht="12.75">
      <c r="A188" s="28"/>
      <c r="B188" s="37" t="s">
        <v>114</v>
      </c>
      <c r="C188" s="76">
        <f>SUM(C189:C192)</f>
        <v>0</v>
      </c>
      <c r="D188" s="76">
        <f>SUM(D189:D192)</f>
        <v>0</v>
      </c>
      <c r="E188" s="76">
        <v>0</v>
      </c>
    </row>
    <row r="189" spans="1:5" ht="12.75">
      <c r="A189" s="28"/>
      <c r="B189" s="37" t="s">
        <v>69</v>
      </c>
      <c r="C189" s="76">
        <v>0</v>
      </c>
      <c r="D189" s="76">
        <v>0</v>
      </c>
      <c r="E189" s="76">
        <v>0</v>
      </c>
    </row>
    <row r="190" spans="1:5" ht="12.75">
      <c r="A190" s="28"/>
      <c r="B190" s="37" t="s">
        <v>70</v>
      </c>
      <c r="C190" s="76">
        <v>0</v>
      </c>
      <c r="D190" s="76">
        <v>0</v>
      </c>
      <c r="E190" s="76">
        <v>0</v>
      </c>
    </row>
    <row r="191" spans="1:5" ht="12.75">
      <c r="A191" s="28"/>
      <c r="B191" s="37" t="s">
        <v>71</v>
      </c>
      <c r="C191" s="76">
        <v>0</v>
      </c>
      <c r="D191" s="76">
        <v>0</v>
      </c>
      <c r="E191" s="76">
        <v>0</v>
      </c>
    </row>
    <row r="192" spans="1:5" ht="12.75">
      <c r="A192" s="28"/>
      <c r="B192" s="37" t="s">
        <v>72</v>
      </c>
      <c r="C192" s="76">
        <v>0</v>
      </c>
      <c r="D192" s="76">
        <v>0</v>
      </c>
      <c r="E192" s="76">
        <v>0</v>
      </c>
    </row>
    <row r="193" spans="1:5" ht="12.75">
      <c r="A193" s="146">
        <v>8</v>
      </c>
      <c r="B193" s="39" t="s">
        <v>108</v>
      </c>
      <c r="C193" s="77">
        <f>SUM(C194:C199)</f>
        <v>424980</v>
      </c>
      <c r="D193" s="77">
        <f>SUM(D194:D199)</f>
        <v>432486</v>
      </c>
      <c r="E193" s="77">
        <f>SUM(E194:E199)</f>
        <v>440731</v>
      </c>
    </row>
    <row r="194" spans="1:5" ht="12.75">
      <c r="A194" s="28"/>
      <c r="B194" s="37" t="s">
        <v>69</v>
      </c>
      <c r="C194" s="77">
        <f aca="true" t="shared" si="4" ref="C194:D196">SUM(C209+C203)</f>
        <v>70447</v>
      </c>
      <c r="D194" s="77">
        <f t="shared" si="4"/>
        <v>71027</v>
      </c>
      <c r="E194" s="77">
        <f>SUM(E209+E203)</f>
        <v>71739</v>
      </c>
    </row>
    <row r="195" spans="1:5" ht="12.75">
      <c r="A195" s="28"/>
      <c r="B195" s="37" t="s">
        <v>70</v>
      </c>
      <c r="C195" s="77">
        <f t="shared" si="4"/>
        <v>9369</v>
      </c>
      <c r="D195" s="77">
        <f t="shared" si="4"/>
        <v>9437</v>
      </c>
      <c r="E195" s="77">
        <f>SUM(E210+E204)</f>
        <v>9437</v>
      </c>
    </row>
    <row r="196" spans="1:5" ht="12.75">
      <c r="A196" s="28"/>
      <c r="B196" s="37" t="s">
        <v>71</v>
      </c>
      <c r="C196" s="77">
        <f t="shared" si="4"/>
        <v>3381</v>
      </c>
      <c r="D196" s="77">
        <f t="shared" si="4"/>
        <v>3239</v>
      </c>
      <c r="E196" s="77">
        <f>SUM(E211+E205)</f>
        <v>3239</v>
      </c>
    </row>
    <row r="197" spans="1:5" ht="12.75">
      <c r="A197" s="28"/>
      <c r="B197" s="37" t="s">
        <v>72</v>
      </c>
      <c r="C197" s="77">
        <f>SUM(C206+C212+C222+C220)</f>
        <v>94583</v>
      </c>
      <c r="D197" s="77">
        <f>SUM(D206+D212+D218+D222+D220)</f>
        <v>111483</v>
      </c>
      <c r="E197" s="77">
        <f>SUM(E206+E212+E218+E222+E220)</f>
        <v>130882</v>
      </c>
    </row>
    <row r="198" spans="1:5" ht="12.75">
      <c r="A198" s="28"/>
      <c r="B198" s="37" t="s">
        <v>134</v>
      </c>
      <c r="C198" s="77">
        <f>SUM(C213)</f>
        <v>0</v>
      </c>
      <c r="D198" s="77">
        <f>SUM(D213)</f>
        <v>0</v>
      </c>
      <c r="E198" s="77">
        <f>SUM(E213)</f>
        <v>0</v>
      </c>
    </row>
    <row r="199" spans="1:5" ht="12.75">
      <c r="A199" s="28"/>
      <c r="B199" s="37" t="s">
        <v>75</v>
      </c>
      <c r="C199" s="77">
        <f>SUM(C207+C215+C217)</f>
        <v>247200</v>
      </c>
      <c r="D199" s="77">
        <f>SUM(D207+D215)</f>
        <v>237300</v>
      </c>
      <c r="E199" s="77">
        <f>SUM(E207+E215+E218)</f>
        <v>225434</v>
      </c>
    </row>
    <row r="200" spans="1:5" ht="12.75">
      <c r="A200" s="28"/>
      <c r="B200" s="37" t="s">
        <v>76</v>
      </c>
      <c r="C200" s="130">
        <v>12.5</v>
      </c>
      <c r="D200" s="130">
        <v>12.5</v>
      </c>
      <c r="E200" s="130">
        <v>12.5</v>
      </c>
    </row>
    <row r="201" spans="1:5" ht="12.75">
      <c r="A201" s="28">
        <v>8.1</v>
      </c>
      <c r="B201" s="37" t="s">
        <v>135</v>
      </c>
      <c r="C201" s="77">
        <f>SUM(C203:C207)</f>
        <v>295300</v>
      </c>
      <c r="D201" s="77">
        <f>SUM(D203:D207)</f>
        <v>302806</v>
      </c>
      <c r="E201" s="77">
        <f>SUM(E203:E207)</f>
        <v>316593</v>
      </c>
    </row>
    <row r="202" spans="1:5" ht="12.75">
      <c r="A202" s="28"/>
      <c r="B202" s="37" t="s">
        <v>136</v>
      </c>
      <c r="C202" s="76">
        <v>0</v>
      </c>
      <c r="D202" s="76">
        <v>0</v>
      </c>
      <c r="E202" s="76">
        <v>0</v>
      </c>
    </row>
    <row r="203" spans="1:5" ht="12.75">
      <c r="A203" s="28"/>
      <c r="B203" s="37" t="s">
        <v>69</v>
      </c>
      <c r="C203" s="76">
        <v>0</v>
      </c>
      <c r="D203" s="76">
        <v>0</v>
      </c>
      <c r="E203" s="76">
        <v>0</v>
      </c>
    </row>
    <row r="204" spans="1:5" ht="12.75">
      <c r="A204" s="28"/>
      <c r="B204" s="37" t="s">
        <v>70</v>
      </c>
      <c r="C204" s="76">
        <v>0</v>
      </c>
      <c r="D204" s="76">
        <v>0</v>
      </c>
      <c r="E204" s="76">
        <v>0</v>
      </c>
    </row>
    <row r="205" spans="1:5" ht="12.75">
      <c r="A205" s="28"/>
      <c r="B205" s="37" t="s">
        <v>71</v>
      </c>
      <c r="C205" s="76">
        <v>0</v>
      </c>
      <c r="D205" s="76">
        <v>0</v>
      </c>
      <c r="E205" s="76">
        <v>0</v>
      </c>
    </row>
    <row r="206" spans="1:5" ht="12.75">
      <c r="A206" s="28"/>
      <c r="B206" s="37" t="s">
        <v>72</v>
      </c>
      <c r="C206" s="76">
        <v>55100</v>
      </c>
      <c r="D206" s="76">
        <v>65506</v>
      </c>
      <c r="E206" s="76">
        <v>91159</v>
      </c>
    </row>
    <row r="207" spans="1:5" ht="12.75">
      <c r="A207" s="28"/>
      <c r="B207" s="37" t="s">
        <v>75</v>
      </c>
      <c r="C207" s="76">
        <v>240200</v>
      </c>
      <c r="D207" s="76">
        <v>237300</v>
      </c>
      <c r="E207" s="76">
        <v>225434</v>
      </c>
    </row>
    <row r="208" spans="1:5" ht="12.75">
      <c r="A208" s="28">
        <v>8.2</v>
      </c>
      <c r="B208" s="37" t="s">
        <v>109</v>
      </c>
      <c r="C208" s="77">
        <f>SUM(C209:C215)</f>
        <v>111180</v>
      </c>
      <c r="D208" s="77">
        <f>SUM(D209:D215)</f>
        <v>111180</v>
      </c>
      <c r="E208" s="77">
        <f>SUM(E209:E215)</f>
        <v>114549</v>
      </c>
    </row>
    <row r="209" spans="1:5" ht="12.75">
      <c r="A209" s="28"/>
      <c r="B209" s="37" t="s">
        <v>69</v>
      </c>
      <c r="C209" s="76">
        <v>70447</v>
      </c>
      <c r="D209" s="76">
        <v>71027</v>
      </c>
      <c r="E209" s="76">
        <v>71739</v>
      </c>
    </row>
    <row r="210" spans="1:5" ht="12.75">
      <c r="A210" s="28"/>
      <c r="B210" s="37" t="s">
        <v>70</v>
      </c>
      <c r="C210" s="76">
        <v>9369</v>
      </c>
      <c r="D210" s="76">
        <v>9437</v>
      </c>
      <c r="E210" s="76">
        <v>9437</v>
      </c>
    </row>
    <row r="211" spans="1:5" ht="12.75">
      <c r="A211" s="28"/>
      <c r="B211" s="37" t="s">
        <v>71</v>
      </c>
      <c r="C211" s="76">
        <v>3381</v>
      </c>
      <c r="D211" s="76">
        <v>3239</v>
      </c>
      <c r="E211" s="76">
        <v>3239</v>
      </c>
    </row>
    <row r="212" spans="1:5" ht="12.75">
      <c r="A212" s="28"/>
      <c r="B212" s="37" t="s">
        <v>72</v>
      </c>
      <c r="C212" s="76">
        <v>27983</v>
      </c>
      <c r="D212" s="76">
        <v>27477</v>
      </c>
      <c r="E212" s="76">
        <v>30134</v>
      </c>
    </row>
    <row r="213" spans="1:5" ht="12.75">
      <c r="A213" s="28"/>
      <c r="B213" s="37" t="s">
        <v>134</v>
      </c>
      <c r="C213" s="76">
        <v>0</v>
      </c>
      <c r="D213" s="76">
        <v>0</v>
      </c>
      <c r="E213" s="76">
        <v>0</v>
      </c>
    </row>
    <row r="214" spans="1:5" ht="12.75">
      <c r="A214" s="28"/>
      <c r="B214" s="37" t="s">
        <v>132</v>
      </c>
      <c r="C214" s="76">
        <v>0</v>
      </c>
      <c r="D214" s="76">
        <v>0</v>
      </c>
      <c r="E214" s="76">
        <v>0</v>
      </c>
    </row>
    <row r="215" spans="1:5" ht="12.75">
      <c r="A215" s="28"/>
      <c r="B215" s="37" t="s">
        <v>75</v>
      </c>
      <c r="C215" s="76">
        <v>0</v>
      </c>
      <c r="D215" s="76">
        <v>0</v>
      </c>
      <c r="E215" s="76">
        <v>0</v>
      </c>
    </row>
    <row r="216" spans="1:5" ht="12.75">
      <c r="A216" s="36"/>
      <c r="B216" s="37" t="s">
        <v>76</v>
      </c>
      <c r="C216" s="129">
        <v>12.5</v>
      </c>
      <c r="D216" s="129">
        <v>12.5</v>
      </c>
      <c r="E216" s="129">
        <v>12.5</v>
      </c>
    </row>
    <row r="217" spans="1:5" ht="12.75">
      <c r="A217" s="28">
        <v>8.3</v>
      </c>
      <c r="B217" s="37" t="s">
        <v>115</v>
      </c>
      <c r="C217" s="77">
        <f>SUM(C218:C218)</f>
        <v>7000</v>
      </c>
      <c r="D217" s="77">
        <f>SUM(D218:D218)</f>
        <v>7000</v>
      </c>
      <c r="E217" s="77">
        <f>SUM(E218:E218)</f>
        <v>0</v>
      </c>
    </row>
    <row r="218" spans="1:5" ht="12.75">
      <c r="A218" s="36"/>
      <c r="B218" s="37" t="s">
        <v>227</v>
      </c>
      <c r="C218" s="76">
        <v>7000</v>
      </c>
      <c r="D218" s="76">
        <v>7000</v>
      </c>
      <c r="E218" s="76">
        <v>0</v>
      </c>
    </row>
    <row r="219" spans="1:5" ht="12.75">
      <c r="A219" s="28">
        <v>8.4</v>
      </c>
      <c r="B219" s="37" t="s">
        <v>39</v>
      </c>
      <c r="C219" s="77">
        <f>SUM(C220:C220)</f>
        <v>10000</v>
      </c>
      <c r="D219" s="77">
        <f>SUM(D220:D220)</f>
        <v>10000</v>
      </c>
      <c r="E219" s="77">
        <f>SUM(E220:E220)</f>
        <v>8650</v>
      </c>
    </row>
    <row r="220" spans="1:5" ht="12.75">
      <c r="A220" s="36"/>
      <c r="B220" s="37" t="s">
        <v>93</v>
      </c>
      <c r="C220" s="76">
        <v>10000</v>
      </c>
      <c r="D220" s="76">
        <v>10000</v>
      </c>
      <c r="E220" s="76">
        <v>8650</v>
      </c>
    </row>
    <row r="221" spans="1:5" ht="12.75">
      <c r="A221" s="28">
        <v>8.5</v>
      </c>
      <c r="B221" s="37" t="s">
        <v>226</v>
      </c>
      <c r="C221" s="77">
        <f>SUM(C222:C222)</f>
        <v>1500</v>
      </c>
      <c r="D221" s="77">
        <f>SUM(D222:D222)</f>
        <v>1500</v>
      </c>
      <c r="E221" s="77">
        <f>SUM(E222:E222)</f>
        <v>939</v>
      </c>
    </row>
    <row r="222" spans="1:5" ht="12.75">
      <c r="A222" s="36"/>
      <c r="B222" s="37" t="s">
        <v>93</v>
      </c>
      <c r="C222" s="76">
        <v>1500</v>
      </c>
      <c r="D222" s="76">
        <v>1500</v>
      </c>
      <c r="E222" s="76">
        <v>939</v>
      </c>
    </row>
    <row r="223" spans="1:5" ht="12.75">
      <c r="A223" s="146">
        <v>9</v>
      </c>
      <c r="B223" s="39" t="s">
        <v>137</v>
      </c>
      <c r="C223" s="77">
        <f>SUM(C224)</f>
        <v>20000</v>
      </c>
      <c r="D223" s="77">
        <f>SUM(D224)</f>
        <v>48119</v>
      </c>
      <c r="E223" s="77">
        <f>SUM(E224)</f>
        <v>45481</v>
      </c>
    </row>
    <row r="224" spans="1:5" ht="12.75">
      <c r="A224" s="28"/>
      <c r="B224" s="37" t="s">
        <v>138</v>
      </c>
      <c r="C224" s="77">
        <f>SUM(C230)</f>
        <v>20000</v>
      </c>
      <c r="D224" s="77">
        <f>SUM(D230)</f>
        <v>48119</v>
      </c>
      <c r="E224" s="77">
        <f>SUM(E230)</f>
        <v>45481</v>
      </c>
    </row>
    <row r="225" spans="1:5" ht="12.75">
      <c r="A225" s="28"/>
      <c r="B225" s="37" t="s">
        <v>139</v>
      </c>
      <c r="C225" s="76">
        <v>0</v>
      </c>
      <c r="D225" s="76">
        <v>0</v>
      </c>
      <c r="E225" s="76">
        <v>0</v>
      </c>
    </row>
    <row r="226" spans="1:5" ht="12.75">
      <c r="A226" s="28">
        <v>9.1</v>
      </c>
      <c r="B226" s="37" t="s">
        <v>140</v>
      </c>
      <c r="C226" s="76">
        <v>0</v>
      </c>
      <c r="D226" s="76">
        <v>0</v>
      </c>
      <c r="E226" s="76">
        <v>0</v>
      </c>
    </row>
    <row r="227" spans="1:5" ht="12.75">
      <c r="A227" s="28"/>
      <c r="B227" s="37" t="s">
        <v>141</v>
      </c>
      <c r="C227" s="76">
        <v>0</v>
      </c>
      <c r="D227" s="76">
        <v>0</v>
      </c>
      <c r="E227" s="76">
        <v>0</v>
      </c>
    </row>
    <row r="228" spans="1:5" ht="12.75">
      <c r="A228" s="28"/>
      <c r="B228" s="37" t="s">
        <v>142</v>
      </c>
      <c r="C228" s="76">
        <v>0</v>
      </c>
      <c r="D228" s="76">
        <v>0</v>
      </c>
      <c r="E228" s="76">
        <v>0</v>
      </c>
    </row>
    <row r="229" spans="1:5" ht="12.75">
      <c r="A229" s="28">
        <v>9.2</v>
      </c>
      <c r="B229" s="37" t="s">
        <v>143</v>
      </c>
      <c r="C229" s="76">
        <f>SUM(C230)</f>
        <v>20000</v>
      </c>
      <c r="D229" s="76">
        <f>SUM(D230)</f>
        <v>48119</v>
      </c>
      <c r="E229" s="76">
        <f>SUM(E230)</f>
        <v>45481</v>
      </c>
    </row>
    <row r="230" spans="1:5" ht="13.5" thickBot="1">
      <c r="A230" s="44"/>
      <c r="B230" s="41" t="s">
        <v>138</v>
      </c>
      <c r="C230" s="127">
        <v>20000</v>
      </c>
      <c r="D230" s="127">
        <v>48119</v>
      </c>
      <c r="E230" s="127">
        <v>45481</v>
      </c>
    </row>
    <row r="233" spans="2:6" ht="12.75">
      <c r="B233" s="136" t="s">
        <v>2</v>
      </c>
      <c r="C233" s="137"/>
      <c r="D233" s="138" t="s">
        <v>230</v>
      </c>
      <c r="E233" s="138"/>
      <c r="F233" s="138"/>
    </row>
    <row r="234" spans="2:6" ht="12.75">
      <c r="B234" s="136" t="s">
        <v>158</v>
      </c>
      <c r="C234" s="137"/>
      <c r="D234" s="138"/>
      <c r="E234" s="138" t="s">
        <v>231</v>
      </c>
      <c r="F234" s="138"/>
    </row>
    <row r="235" spans="2:6" ht="12.75">
      <c r="B235" s="136" t="s">
        <v>229</v>
      </c>
      <c r="C235" s="137"/>
      <c r="D235" s="137"/>
      <c r="E235" s="137"/>
      <c r="F235" s="137"/>
    </row>
  </sheetData>
  <sheetProtection/>
  <mergeCells count="8">
    <mergeCell ref="E1:F1"/>
    <mergeCell ref="A4:A9"/>
    <mergeCell ref="B4:B9"/>
    <mergeCell ref="C4:E4"/>
    <mergeCell ref="C5:C9"/>
    <mergeCell ref="D5:D9"/>
    <mergeCell ref="E5:E9"/>
    <mergeCell ref="A2:E2"/>
  </mergeCells>
  <printOptions/>
  <pageMargins left="1.15" right="0.75" top="0.52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8.7109375" style="0" customWidth="1"/>
    <col min="2" max="2" width="32.8515625" style="0" customWidth="1"/>
    <col min="3" max="3" width="15.57421875" style="0" customWidth="1"/>
    <col min="4" max="4" width="13.421875" style="0" customWidth="1"/>
    <col min="5" max="5" width="15.140625" style="0" customWidth="1"/>
    <col min="6" max="6" width="10.7109375" style="0" customWidth="1"/>
  </cols>
  <sheetData>
    <row r="1" spans="1:5" ht="12.75">
      <c r="A1" s="243" t="s">
        <v>155</v>
      </c>
      <c r="B1" s="243"/>
      <c r="C1" s="243"/>
      <c r="D1" s="244"/>
      <c r="E1" s="243"/>
    </row>
    <row r="2" spans="1:5" ht="12.75">
      <c r="A2" s="245" t="s">
        <v>237</v>
      </c>
      <c r="B2" s="245"/>
      <c r="C2" s="245"/>
      <c r="D2" s="245"/>
      <c r="E2" s="245"/>
    </row>
    <row r="3" spans="1:5" ht="13.5" thickBot="1">
      <c r="A3" s="13"/>
      <c r="B3" s="13"/>
      <c r="C3" s="13"/>
      <c r="D3" s="13"/>
      <c r="E3" s="13"/>
    </row>
    <row r="4" spans="1:5" ht="13.5" customHeight="1" thickBot="1">
      <c r="A4" s="228" t="s">
        <v>161</v>
      </c>
      <c r="B4" s="209" t="s">
        <v>64</v>
      </c>
      <c r="C4" s="236" t="s">
        <v>238</v>
      </c>
      <c r="D4" s="231"/>
      <c r="E4" s="232"/>
    </row>
    <row r="5" spans="1:5" ht="12.75">
      <c r="A5" s="234"/>
      <c r="B5" s="218"/>
      <c r="C5" s="209" t="s">
        <v>162</v>
      </c>
      <c r="D5" s="209" t="s">
        <v>240</v>
      </c>
      <c r="E5" s="209" t="s">
        <v>241</v>
      </c>
    </row>
    <row r="6" spans="1:5" ht="12.75">
      <c r="A6" s="234"/>
      <c r="B6" s="218"/>
      <c r="C6" s="218"/>
      <c r="D6" s="218"/>
      <c r="E6" s="218"/>
    </row>
    <row r="7" spans="1:5" ht="12.75">
      <c r="A7" s="234"/>
      <c r="B7" s="218"/>
      <c r="C7" s="218"/>
      <c r="D7" s="218"/>
      <c r="E7" s="218"/>
    </row>
    <row r="8" spans="1:5" ht="12.75">
      <c r="A8" s="234"/>
      <c r="B8" s="218"/>
      <c r="C8" s="218"/>
      <c r="D8" s="218"/>
      <c r="E8" s="218"/>
    </row>
    <row r="9" spans="1:5" ht="13.5" thickBot="1">
      <c r="A9" s="235"/>
      <c r="B9" s="219"/>
      <c r="C9" s="219"/>
      <c r="D9" s="219"/>
      <c r="E9" s="219"/>
    </row>
    <row r="10" spans="1:5" ht="10.5" customHeight="1" thickBot="1">
      <c r="A10" s="45">
        <v>1</v>
      </c>
      <c r="B10" s="46">
        <v>2</v>
      </c>
      <c r="C10" s="47">
        <v>3</v>
      </c>
      <c r="D10" s="47">
        <v>4</v>
      </c>
      <c r="E10" s="47">
        <v>5</v>
      </c>
    </row>
    <row r="11" spans="1:5" ht="13.5" thickBot="1">
      <c r="A11" s="23"/>
      <c r="B11" s="24" t="s">
        <v>66</v>
      </c>
      <c r="C11" s="25">
        <f>C13+C14+C15</f>
        <v>10544748</v>
      </c>
      <c r="D11" s="25">
        <f>D13+D14+D15</f>
        <v>11397339</v>
      </c>
      <c r="E11" s="25">
        <f>E13+E14+E15</f>
        <v>10244536</v>
      </c>
    </row>
    <row r="12" spans="1:5" ht="12.75">
      <c r="A12" s="26"/>
      <c r="B12" s="13"/>
      <c r="C12" s="27"/>
      <c r="D12" s="27"/>
      <c r="E12" s="158"/>
    </row>
    <row r="13" spans="1:5" ht="12.75">
      <c r="A13" s="28">
        <v>1</v>
      </c>
      <c r="B13" s="58" t="s">
        <v>67</v>
      </c>
      <c r="C13" s="29">
        <v>5997752</v>
      </c>
      <c r="D13" s="76">
        <v>6774499</v>
      </c>
      <c r="E13" s="159">
        <v>6588884</v>
      </c>
    </row>
    <row r="14" spans="1:5" ht="12.75">
      <c r="A14" s="28">
        <v>2</v>
      </c>
      <c r="B14" s="58" t="s">
        <v>68</v>
      </c>
      <c r="C14" s="76">
        <v>4531996</v>
      </c>
      <c r="D14" s="76">
        <v>4607840</v>
      </c>
      <c r="E14" s="159">
        <v>3643719</v>
      </c>
    </row>
    <row r="15" spans="1:5" ht="12.75">
      <c r="A15" s="241">
        <v>3</v>
      </c>
      <c r="B15" s="248" t="s">
        <v>235</v>
      </c>
      <c r="C15" s="239">
        <v>15000</v>
      </c>
      <c r="D15" s="239">
        <v>15000</v>
      </c>
      <c r="E15" s="246">
        <v>11933</v>
      </c>
    </row>
    <row r="16" spans="1:5" ht="13.5" thickBot="1">
      <c r="A16" s="242"/>
      <c r="B16" s="249"/>
      <c r="C16" s="240"/>
      <c r="D16" s="240"/>
      <c r="E16" s="247"/>
    </row>
    <row r="17" spans="1:5" ht="12.75">
      <c r="A17" s="22"/>
      <c r="B17" s="22"/>
      <c r="C17" s="22"/>
      <c r="D17" s="22"/>
      <c r="E17" s="22"/>
    </row>
    <row r="18" spans="1:6" ht="12.75">
      <c r="A18" s="237" t="s">
        <v>239</v>
      </c>
      <c r="B18" s="238"/>
      <c r="C18" s="238"/>
      <c r="D18" s="238"/>
      <c r="E18" s="238"/>
      <c r="F18" s="132"/>
    </row>
    <row r="19" spans="1:5" ht="12.75">
      <c r="A19" s="32"/>
      <c r="B19" s="32"/>
      <c r="C19" s="32"/>
      <c r="D19" s="22"/>
      <c r="E19" s="32"/>
    </row>
    <row r="20" spans="1:5" ht="13.5" thickBot="1">
      <c r="A20" s="22"/>
      <c r="B20" s="22"/>
      <c r="C20" s="22"/>
      <c r="D20" s="22"/>
      <c r="E20" s="22"/>
    </row>
    <row r="21" spans="1:5" ht="13.5" customHeight="1" thickBot="1">
      <c r="A21" s="228" t="s">
        <v>161</v>
      </c>
      <c r="B21" s="209" t="s">
        <v>64</v>
      </c>
      <c r="C21" s="236" t="s">
        <v>238</v>
      </c>
      <c r="D21" s="231"/>
      <c r="E21" s="232"/>
    </row>
    <row r="22" spans="1:5" ht="12.75">
      <c r="A22" s="234"/>
      <c r="B22" s="218"/>
      <c r="C22" s="209" t="s">
        <v>162</v>
      </c>
      <c r="D22" s="209" t="s">
        <v>240</v>
      </c>
      <c r="E22" s="209" t="s">
        <v>241</v>
      </c>
    </row>
    <row r="23" spans="1:5" ht="12.75">
      <c r="A23" s="234"/>
      <c r="B23" s="218"/>
      <c r="C23" s="218"/>
      <c r="D23" s="218"/>
      <c r="E23" s="218"/>
    </row>
    <row r="24" spans="1:5" ht="12.75">
      <c r="A24" s="234"/>
      <c r="B24" s="218"/>
      <c r="C24" s="218"/>
      <c r="D24" s="218"/>
      <c r="E24" s="218"/>
    </row>
    <row r="25" spans="1:5" ht="12.75">
      <c r="A25" s="234"/>
      <c r="B25" s="218"/>
      <c r="C25" s="218"/>
      <c r="D25" s="218"/>
      <c r="E25" s="218"/>
    </row>
    <row r="26" spans="1:5" ht="13.5" thickBot="1">
      <c r="A26" s="235"/>
      <c r="B26" s="219"/>
      <c r="C26" s="219"/>
      <c r="D26" s="219"/>
      <c r="E26" s="219"/>
    </row>
    <row r="27" spans="1:5" ht="10.5" customHeight="1" thickBot="1">
      <c r="A27" s="45">
        <v>1</v>
      </c>
      <c r="B27" s="46">
        <v>2</v>
      </c>
      <c r="C27" s="47">
        <v>3</v>
      </c>
      <c r="D27" s="47">
        <v>4</v>
      </c>
      <c r="E27" s="47">
        <v>5</v>
      </c>
    </row>
    <row r="28" spans="1:5" ht="8.25" customHeight="1" thickBot="1">
      <c r="A28" s="26"/>
      <c r="B28" s="13"/>
      <c r="C28" s="13"/>
      <c r="D28" s="59"/>
      <c r="E28" s="160"/>
    </row>
    <row r="29" spans="1:5" ht="12.75">
      <c r="A29" s="33"/>
      <c r="B29" s="34" t="s">
        <v>66</v>
      </c>
      <c r="C29" s="128">
        <f>SUM(C30:C36)</f>
        <v>5997752</v>
      </c>
      <c r="D29" s="128">
        <f>SUM(D30:D39)</f>
        <v>6774499</v>
      </c>
      <c r="E29" s="161">
        <f>SUM(E30:E39)</f>
        <v>6588884</v>
      </c>
    </row>
    <row r="30" spans="1:5" ht="12.75">
      <c r="A30" s="36"/>
      <c r="B30" s="37" t="s">
        <v>69</v>
      </c>
      <c r="C30" s="77">
        <f aca="true" t="shared" si="0" ref="C30:E31">C43+C59+C81+C134+C152+C223</f>
        <v>3735362</v>
      </c>
      <c r="D30" s="77">
        <f t="shared" si="0"/>
        <v>3962316</v>
      </c>
      <c r="E30" s="162">
        <f t="shared" si="0"/>
        <v>3868410</v>
      </c>
    </row>
    <row r="31" spans="1:5" ht="12.75">
      <c r="A31" s="36"/>
      <c r="B31" s="37" t="s">
        <v>159</v>
      </c>
      <c r="C31" s="77">
        <f t="shared" si="0"/>
        <v>560242</v>
      </c>
      <c r="D31" s="77">
        <f t="shared" si="0"/>
        <v>590559</v>
      </c>
      <c r="E31" s="162">
        <f t="shared" si="0"/>
        <v>574444</v>
      </c>
    </row>
    <row r="32" spans="1:5" ht="12.75">
      <c r="A32" s="36"/>
      <c r="B32" s="37" t="s">
        <v>71</v>
      </c>
      <c r="C32" s="77">
        <f>C45+C61+C83+C154+C225+C136</f>
        <v>176882</v>
      </c>
      <c r="D32" s="77">
        <f>D45+D61+D83+D154+D225+D136</f>
        <v>193793</v>
      </c>
      <c r="E32" s="162">
        <f>E45+E61+E83+E154+E225+E136</f>
        <v>188678</v>
      </c>
    </row>
    <row r="33" spans="1:5" ht="12.75">
      <c r="A33" s="36"/>
      <c r="B33" s="37" t="s">
        <v>72</v>
      </c>
      <c r="C33" s="77">
        <f>C46+C62+C84+C137+C155+C226</f>
        <v>1200634</v>
      </c>
      <c r="D33" s="77">
        <f>D46+D62+D84+D137+D155+D226</f>
        <v>1540282</v>
      </c>
      <c r="E33" s="162">
        <f>E46+E62+E84+E137+E155+E226</f>
        <v>1504485</v>
      </c>
    </row>
    <row r="34" spans="1:5" ht="12.75">
      <c r="A34" s="36"/>
      <c r="B34" s="37" t="s">
        <v>73</v>
      </c>
      <c r="C34" s="77">
        <f>C85+C158</f>
        <v>11832</v>
      </c>
      <c r="D34" s="77">
        <f>D85+D158</f>
        <v>18885</v>
      </c>
      <c r="E34" s="162">
        <f>E85+E158</f>
        <v>18885</v>
      </c>
    </row>
    <row r="35" spans="1:5" ht="12.75">
      <c r="A35" s="36"/>
      <c r="B35" s="37" t="s">
        <v>74</v>
      </c>
      <c r="C35" s="77">
        <f>SUM(C227+C240)</f>
        <v>204800</v>
      </c>
      <c r="D35" s="77">
        <f>SUM(D227+D240)</f>
        <v>226150</v>
      </c>
      <c r="E35" s="162">
        <f>SUM(E227+E238)</f>
        <v>226150</v>
      </c>
    </row>
    <row r="36" spans="1:5" ht="12.75">
      <c r="A36" s="36"/>
      <c r="B36" s="37" t="s">
        <v>75</v>
      </c>
      <c r="C36" s="77">
        <f>C87+C229+C159+C63</f>
        <v>108000</v>
      </c>
      <c r="D36" s="77">
        <f>D87+D229+D159+D63</f>
        <v>134900</v>
      </c>
      <c r="E36" s="162">
        <f>E87+E229+E159+E63</f>
        <v>99920</v>
      </c>
    </row>
    <row r="37" spans="1:5" ht="12.75">
      <c r="A37" s="36"/>
      <c r="B37" s="37" t="s">
        <v>271</v>
      </c>
      <c r="C37" s="77"/>
      <c r="D37" s="77">
        <f>D228</f>
        <v>12000</v>
      </c>
      <c r="E37" s="162">
        <f>E228</f>
        <v>12000</v>
      </c>
    </row>
    <row r="38" spans="1:5" ht="12.75">
      <c r="A38" s="36"/>
      <c r="B38" s="37" t="s">
        <v>264</v>
      </c>
      <c r="C38" s="77">
        <f>C86+C156</f>
        <v>0</v>
      </c>
      <c r="D38" s="77">
        <f>D86+D156</f>
        <v>2422</v>
      </c>
      <c r="E38" s="162">
        <f>E86+E156</f>
        <v>2419</v>
      </c>
    </row>
    <row r="39" spans="1:5" ht="12.75">
      <c r="A39" s="36"/>
      <c r="B39" s="48" t="s">
        <v>65</v>
      </c>
      <c r="C39" s="77">
        <v>0</v>
      </c>
      <c r="D39" s="77">
        <f>D79+D178</f>
        <v>93192</v>
      </c>
      <c r="E39" s="162">
        <f>E79+E178</f>
        <v>93493</v>
      </c>
    </row>
    <row r="40" spans="1:5" ht="12.75">
      <c r="A40" s="36"/>
      <c r="B40" s="37" t="s">
        <v>76</v>
      </c>
      <c r="C40" s="77">
        <f>C47+C88+C138+C160+C230</f>
        <v>497</v>
      </c>
      <c r="D40" s="77">
        <f>D47+D88+D138+D160+D230+D221</f>
        <v>506</v>
      </c>
      <c r="E40" s="162">
        <f>E47+E88+E138+E160+E230+E221</f>
        <v>501.5</v>
      </c>
    </row>
    <row r="41" spans="1:5" ht="12.75">
      <c r="A41" s="36"/>
      <c r="B41" s="37" t="s">
        <v>77</v>
      </c>
      <c r="C41" s="77">
        <f>SUM(C235)</f>
        <v>32</v>
      </c>
      <c r="D41" s="77">
        <f>SUM(D235)</f>
        <v>32</v>
      </c>
      <c r="E41" s="162">
        <f>SUM(E235)</f>
        <v>28</v>
      </c>
    </row>
    <row r="42" spans="1:5" ht="12.75">
      <c r="A42" s="146">
        <v>1</v>
      </c>
      <c r="B42" s="39" t="s">
        <v>78</v>
      </c>
      <c r="C42" s="77">
        <f>SUM(C43:C46)</f>
        <v>798830</v>
      </c>
      <c r="D42" s="77">
        <f>SUM(D43:D46)</f>
        <v>885975</v>
      </c>
      <c r="E42" s="162">
        <f>SUM(E43:E46)</f>
        <v>849742</v>
      </c>
    </row>
    <row r="43" spans="1:5" ht="12.75">
      <c r="A43" s="28"/>
      <c r="B43" s="37" t="s">
        <v>69</v>
      </c>
      <c r="C43" s="77">
        <f>C49</f>
        <v>660036</v>
      </c>
      <c r="D43" s="77">
        <f aca="true" t="shared" si="1" ref="D43:E45">SUM(D49+D54)</f>
        <v>715912</v>
      </c>
      <c r="E43" s="162">
        <f t="shared" si="1"/>
        <v>683785</v>
      </c>
    </row>
    <row r="44" spans="1:5" ht="12.75">
      <c r="A44" s="28"/>
      <c r="B44" s="37" t="s">
        <v>159</v>
      </c>
      <c r="C44" s="77">
        <f>C50</f>
        <v>101892</v>
      </c>
      <c r="D44" s="77">
        <f t="shared" si="1"/>
        <v>112835</v>
      </c>
      <c r="E44" s="162">
        <f t="shared" si="1"/>
        <v>108589</v>
      </c>
    </row>
    <row r="45" spans="1:5" ht="12.75">
      <c r="A45" s="28"/>
      <c r="B45" s="37" t="s">
        <v>71</v>
      </c>
      <c r="C45" s="77">
        <f>C51</f>
        <v>36902</v>
      </c>
      <c r="D45" s="77">
        <f t="shared" si="1"/>
        <v>41176</v>
      </c>
      <c r="E45" s="162">
        <f t="shared" si="1"/>
        <v>38057</v>
      </c>
    </row>
    <row r="46" spans="1:5" ht="12.75">
      <c r="A46" s="28"/>
      <c r="B46" s="37" t="s">
        <v>72</v>
      </c>
      <c r="C46" s="77">
        <f>C57</f>
        <v>0</v>
      </c>
      <c r="D46" s="77">
        <f>SUM(D57)</f>
        <v>16052</v>
      </c>
      <c r="E46" s="162">
        <f>SUM(E57)</f>
        <v>19311</v>
      </c>
    </row>
    <row r="47" spans="1:5" ht="12.75">
      <c r="A47" s="28"/>
      <c r="B47" s="37" t="s">
        <v>79</v>
      </c>
      <c r="C47" s="77">
        <f>C52</f>
        <v>84</v>
      </c>
      <c r="D47" s="77">
        <f>D52</f>
        <v>84</v>
      </c>
      <c r="E47" s="162">
        <f>E52</f>
        <v>84</v>
      </c>
    </row>
    <row r="48" spans="1:5" ht="12.75">
      <c r="A48" s="28">
        <v>1.1</v>
      </c>
      <c r="B48" s="37" t="s">
        <v>80</v>
      </c>
      <c r="C48" s="77">
        <f>SUM(C49:C51)</f>
        <v>798830</v>
      </c>
      <c r="D48" s="77">
        <f>SUM(D49:D51)</f>
        <v>798830</v>
      </c>
      <c r="E48" s="162">
        <f>SUM(E49:E51)</f>
        <v>757375</v>
      </c>
    </row>
    <row r="49" spans="1:5" ht="12.75">
      <c r="A49" s="28"/>
      <c r="B49" s="37" t="s">
        <v>69</v>
      </c>
      <c r="C49" s="76">
        <v>660036</v>
      </c>
      <c r="D49" s="76">
        <v>659786</v>
      </c>
      <c r="E49" s="159">
        <v>626695</v>
      </c>
    </row>
    <row r="50" spans="1:5" ht="12.75">
      <c r="A50" s="28"/>
      <c r="B50" s="37" t="s">
        <v>159</v>
      </c>
      <c r="C50" s="76">
        <v>101892</v>
      </c>
      <c r="D50" s="76">
        <v>102142</v>
      </c>
      <c r="E50" s="159">
        <v>96897</v>
      </c>
    </row>
    <row r="51" spans="1:5" ht="12.75">
      <c r="A51" s="28"/>
      <c r="B51" s="37" t="s">
        <v>71</v>
      </c>
      <c r="C51" s="76">
        <v>36902</v>
      </c>
      <c r="D51" s="76">
        <v>36902</v>
      </c>
      <c r="E51" s="159">
        <v>33783</v>
      </c>
    </row>
    <row r="52" spans="1:5" ht="12.75">
      <c r="A52" s="28"/>
      <c r="B52" s="37" t="s">
        <v>76</v>
      </c>
      <c r="C52" s="76">
        <v>84</v>
      </c>
      <c r="D52" s="76">
        <v>84</v>
      </c>
      <c r="E52" s="159">
        <v>84</v>
      </c>
    </row>
    <row r="53" spans="1:5" ht="12.75">
      <c r="A53" s="28">
        <v>1.2</v>
      </c>
      <c r="B53" s="37" t="s">
        <v>81</v>
      </c>
      <c r="C53" s="77">
        <f>SUM(C54:C57)</f>
        <v>0</v>
      </c>
      <c r="D53" s="77">
        <f>SUM(D54:D57)</f>
        <v>87145</v>
      </c>
      <c r="E53" s="162">
        <f>SUM(E54:E57)</f>
        <v>92367</v>
      </c>
    </row>
    <row r="54" spans="1:5" ht="12.75">
      <c r="A54" s="28"/>
      <c r="B54" s="37" t="s">
        <v>69</v>
      </c>
      <c r="C54" s="76">
        <v>0</v>
      </c>
      <c r="D54" s="76">
        <v>56126</v>
      </c>
      <c r="E54" s="159">
        <v>57090</v>
      </c>
    </row>
    <row r="55" spans="1:5" ht="12.75">
      <c r="A55" s="28"/>
      <c r="B55" s="37" t="s">
        <v>159</v>
      </c>
      <c r="C55" s="76">
        <v>0</v>
      </c>
      <c r="D55" s="76">
        <v>10693</v>
      </c>
      <c r="E55" s="159">
        <v>11692</v>
      </c>
    </row>
    <row r="56" spans="1:6" ht="12.75">
      <c r="A56" s="28"/>
      <c r="B56" s="37" t="s">
        <v>71</v>
      </c>
      <c r="C56" s="76">
        <v>0</v>
      </c>
      <c r="D56" s="76">
        <v>4274</v>
      </c>
      <c r="E56" s="159">
        <v>4274</v>
      </c>
      <c r="F56" s="13"/>
    </row>
    <row r="57" spans="1:6" ht="12.75">
      <c r="A57" s="28"/>
      <c r="B57" s="37" t="s">
        <v>72</v>
      </c>
      <c r="C57" s="76">
        <v>0</v>
      </c>
      <c r="D57" s="76">
        <v>16052</v>
      </c>
      <c r="E57" s="159">
        <v>19311</v>
      </c>
      <c r="F57" s="13"/>
    </row>
    <row r="58" spans="1:6" ht="12.75">
      <c r="A58" s="146">
        <v>2</v>
      </c>
      <c r="B58" s="39" t="s">
        <v>82</v>
      </c>
      <c r="C58" s="77">
        <f>SUM(C59:C63)</f>
        <v>83529</v>
      </c>
      <c r="D58" s="77">
        <f>SUM(D65+D70+D76)</f>
        <v>102373</v>
      </c>
      <c r="E58" s="162">
        <f>SUM(E65+E70+E76)</f>
        <v>88903</v>
      </c>
      <c r="F58" s="13"/>
    </row>
    <row r="59" spans="1:6" ht="12.75">
      <c r="A59" s="28"/>
      <c r="B59" s="37" t="s">
        <v>69</v>
      </c>
      <c r="C59" s="77">
        <f>SUM(C66+C71)</f>
        <v>55195</v>
      </c>
      <c r="D59" s="77">
        <f aca="true" t="shared" si="2" ref="D59:E61">D66+D71</f>
        <v>59871</v>
      </c>
      <c r="E59" s="162">
        <f t="shared" si="2"/>
        <v>57821</v>
      </c>
      <c r="F59" s="13"/>
    </row>
    <row r="60" spans="1:6" ht="12.75">
      <c r="A60" s="28"/>
      <c r="B60" s="37" t="s">
        <v>159</v>
      </c>
      <c r="C60" s="77">
        <f>C67+C72</f>
        <v>7309</v>
      </c>
      <c r="D60" s="77">
        <f t="shared" si="2"/>
        <v>7580</v>
      </c>
      <c r="E60" s="162">
        <f t="shared" si="2"/>
        <v>4847</v>
      </c>
      <c r="F60" s="13"/>
    </row>
    <row r="61" spans="1:5" ht="12.75">
      <c r="A61" s="28"/>
      <c r="B61" s="37" t="s">
        <v>71</v>
      </c>
      <c r="C61" s="77">
        <f>C68+C73</f>
        <v>2649</v>
      </c>
      <c r="D61" s="77">
        <f t="shared" si="2"/>
        <v>2751</v>
      </c>
      <c r="E61" s="162">
        <f t="shared" si="2"/>
        <v>2031</v>
      </c>
    </row>
    <row r="62" spans="1:5" ht="12.75">
      <c r="A62" s="28"/>
      <c r="B62" s="37" t="s">
        <v>72</v>
      </c>
      <c r="C62" s="77">
        <f>C69+C74+C77</f>
        <v>18376</v>
      </c>
      <c r="D62" s="77">
        <f>D69+D74+D77</f>
        <v>13327</v>
      </c>
      <c r="E62" s="162">
        <f>E69+E74+E77</f>
        <v>3845</v>
      </c>
    </row>
    <row r="63" spans="1:5" ht="12.75">
      <c r="A63" s="28"/>
      <c r="B63" s="37" t="s">
        <v>75</v>
      </c>
      <c r="C63" s="77">
        <f aca="true" t="shared" si="3" ref="C63:E64">SUM(C78)</f>
        <v>0</v>
      </c>
      <c r="D63" s="77">
        <f t="shared" si="3"/>
        <v>0</v>
      </c>
      <c r="E63" s="162">
        <f>SUM(E75)</f>
        <v>1554</v>
      </c>
    </row>
    <row r="64" spans="1:5" ht="12.75">
      <c r="A64" s="28"/>
      <c r="B64" s="37" t="s">
        <v>236</v>
      </c>
      <c r="C64" s="77">
        <f t="shared" si="3"/>
        <v>0</v>
      </c>
      <c r="D64" s="77">
        <f t="shared" si="3"/>
        <v>18844</v>
      </c>
      <c r="E64" s="162">
        <f t="shared" si="3"/>
        <v>18805</v>
      </c>
    </row>
    <row r="65" spans="1:5" ht="12.75">
      <c r="A65" s="28">
        <v>2.1</v>
      </c>
      <c r="B65" s="37" t="s">
        <v>83</v>
      </c>
      <c r="C65" s="77">
        <f>SUM(C66:C69)</f>
        <v>46530</v>
      </c>
      <c r="D65" s="77">
        <f>SUM(D66:D69)</f>
        <v>46530</v>
      </c>
      <c r="E65" s="162">
        <f>SUM(E66:E69)</f>
        <v>40500</v>
      </c>
    </row>
    <row r="66" spans="1:5" ht="12.75">
      <c r="A66" s="28"/>
      <c r="B66" s="37" t="s">
        <v>69</v>
      </c>
      <c r="C66" s="76">
        <v>28255</v>
      </c>
      <c r="D66" s="76">
        <v>32931</v>
      </c>
      <c r="E66" s="159">
        <v>31950</v>
      </c>
    </row>
    <row r="67" spans="1:5" ht="12" customHeight="1">
      <c r="A67" s="28"/>
      <c r="B67" s="37" t="s">
        <v>159</v>
      </c>
      <c r="C67" s="76">
        <v>3758</v>
      </c>
      <c r="D67" s="76">
        <v>4029</v>
      </c>
      <c r="E67" s="159">
        <v>4029</v>
      </c>
    </row>
    <row r="68" spans="1:5" ht="11.25" customHeight="1">
      <c r="A68" s="28"/>
      <c r="B68" s="37" t="s">
        <v>71</v>
      </c>
      <c r="C68" s="76">
        <v>1356</v>
      </c>
      <c r="D68" s="76">
        <v>1458</v>
      </c>
      <c r="E68" s="159">
        <v>1458</v>
      </c>
    </row>
    <row r="69" spans="1:5" ht="12" customHeight="1">
      <c r="A69" s="28"/>
      <c r="B69" s="37" t="s">
        <v>72</v>
      </c>
      <c r="C69" s="76">
        <v>13161</v>
      </c>
      <c r="D69" s="76">
        <v>8112</v>
      </c>
      <c r="E69" s="159">
        <v>3063</v>
      </c>
    </row>
    <row r="70" spans="1:5" ht="12.75">
      <c r="A70" s="28">
        <v>2.2</v>
      </c>
      <c r="B70" s="37" t="s">
        <v>144</v>
      </c>
      <c r="C70" s="77">
        <f>SUM(C71:C75)</f>
        <v>36999</v>
      </c>
      <c r="D70" s="77">
        <f>SUM(D71:D75)</f>
        <v>36999</v>
      </c>
      <c r="E70" s="162">
        <f>SUM(E71:E75)</f>
        <v>29598</v>
      </c>
    </row>
    <row r="71" spans="1:5" ht="11.25" customHeight="1">
      <c r="A71" s="28"/>
      <c r="B71" s="37" t="s">
        <v>69</v>
      </c>
      <c r="C71" s="76">
        <v>26940</v>
      </c>
      <c r="D71" s="76">
        <v>26940</v>
      </c>
      <c r="E71" s="159">
        <v>25871</v>
      </c>
    </row>
    <row r="72" spans="1:5" ht="12.75">
      <c r="A72" s="28"/>
      <c r="B72" s="37" t="s">
        <v>159</v>
      </c>
      <c r="C72" s="76">
        <v>3551</v>
      </c>
      <c r="D72" s="76">
        <v>3551</v>
      </c>
      <c r="E72" s="159">
        <v>818</v>
      </c>
    </row>
    <row r="73" spans="1:5" ht="12.75">
      <c r="A73" s="28"/>
      <c r="B73" s="37" t="s">
        <v>71</v>
      </c>
      <c r="C73" s="76">
        <v>1293</v>
      </c>
      <c r="D73" s="76">
        <v>1293</v>
      </c>
      <c r="E73" s="159">
        <v>573</v>
      </c>
    </row>
    <row r="74" spans="1:5" ht="12.75">
      <c r="A74" s="28"/>
      <c r="B74" s="37" t="s">
        <v>72</v>
      </c>
      <c r="C74" s="76">
        <v>5215</v>
      </c>
      <c r="D74" s="76">
        <v>5215</v>
      </c>
      <c r="E74" s="159">
        <v>782</v>
      </c>
    </row>
    <row r="75" spans="1:5" ht="12" customHeight="1">
      <c r="A75" s="142"/>
      <c r="B75" s="143" t="s">
        <v>263</v>
      </c>
      <c r="C75" s="76">
        <v>0</v>
      </c>
      <c r="D75" s="76">
        <v>0</v>
      </c>
      <c r="E75" s="159">
        <v>1554</v>
      </c>
    </row>
    <row r="76" spans="1:5" ht="24">
      <c r="A76" s="142">
        <v>2.3</v>
      </c>
      <c r="B76" s="141" t="s">
        <v>262</v>
      </c>
      <c r="C76" s="77">
        <f>SUM(C77:C78)</f>
        <v>0</v>
      </c>
      <c r="D76" s="77">
        <f>SUM(D77:D79)</f>
        <v>18844</v>
      </c>
      <c r="E76" s="162">
        <f>SUM(E77:E79)</f>
        <v>18805</v>
      </c>
    </row>
    <row r="77" spans="1:5" ht="12.75">
      <c r="A77" s="28"/>
      <c r="B77" s="37" t="s">
        <v>84</v>
      </c>
      <c r="C77" s="76">
        <v>0</v>
      </c>
      <c r="D77" s="76">
        <v>0</v>
      </c>
      <c r="E77" s="159">
        <v>0</v>
      </c>
    </row>
    <row r="78" spans="1:5" ht="12.75">
      <c r="A78" s="28"/>
      <c r="B78" s="37" t="s">
        <v>75</v>
      </c>
      <c r="C78" s="76">
        <v>0</v>
      </c>
      <c r="D78" s="76">
        <v>0</v>
      </c>
      <c r="E78" s="159">
        <v>0</v>
      </c>
    </row>
    <row r="79" spans="1:5" ht="12.75">
      <c r="A79" s="28"/>
      <c r="B79" s="48" t="s">
        <v>65</v>
      </c>
      <c r="C79" s="76">
        <v>0</v>
      </c>
      <c r="D79" s="76">
        <v>18844</v>
      </c>
      <c r="E79" s="159">
        <v>18805</v>
      </c>
    </row>
    <row r="80" spans="1:5" ht="12.75">
      <c r="A80" s="146">
        <v>3</v>
      </c>
      <c r="B80" s="39" t="s">
        <v>85</v>
      </c>
      <c r="C80" s="77">
        <f>SUM(C81:C87)</f>
        <v>3422904</v>
      </c>
      <c r="D80" s="77">
        <f>SUM(D81:D87)</f>
        <v>3787673</v>
      </c>
      <c r="E80" s="162">
        <f>SUM(E81:E87)</f>
        <v>3701919</v>
      </c>
    </row>
    <row r="81" spans="1:5" ht="12.75">
      <c r="A81" s="28"/>
      <c r="B81" s="37" t="s">
        <v>69</v>
      </c>
      <c r="C81" s="77">
        <f>C90+C98+C105+C115+C122</f>
        <v>2338111</v>
      </c>
      <c r="D81" s="77">
        <f aca="true" t="shared" si="4" ref="D81:E84">D90+D98+D105+D115+D122+D128</f>
        <v>2455575</v>
      </c>
      <c r="E81" s="162">
        <f t="shared" si="4"/>
        <v>2413480</v>
      </c>
    </row>
    <row r="82" spans="1:5" ht="12.75">
      <c r="A82" s="28"/>
      <c r="B82" s="37" t="s">
        <v>159</v>
      </c>
      <c r="C82" s="77">
        <f>C91+C99+C106+C116+C123</f>
        <v>363218</v>
      </c>
      <c r="D82" s="77">
        <f t="shared" si="4"/>
        <v>378879</v>
      </c>
      <c r="E82" s="162">
        <f t="shared" si="4"/>
        <v>370442</v>
      </c>
    </row>
    <row r="83" spans="1:5" ht="12.75">
      <c r="A83" s="28"/>
      <c r="B83" s="37" t="s">
        <v>71</v>
      </c>
      <c r="C83" s="77">
        <f>C92+C100+C107+C117+C124</f>
        <v>106345</v>
      </c>
      <c r="D83" s="77">
        <f t="shared" si="4"/>
        <v>114932</v>
      </c>
      <c r="E83" s="162">
        <f t="shared" si="4"/>
        <v>114916</v>
      </c>
    </row>
    <row r="84" spans="1:5" ht="12.75">
      <c r="A84" s="28"/>
      <c r="B84" s="37" t="s">
        <v>72</v>
      </c>
      <c r="C84" s="77">
        <f>C93+C101+C108+C118+C125+C131</f>
        <v>515398</v>
      </c>
      <c r="D84" s="77">
        <f t="shared" si="4"/>
        <v>734706</v>
      </c>
      <c r="E84" s="162">
        <f t="shared" si="4"/>
        <v>712678</v>
      </c>
    </row>
    <row r="85" spans="1:5" ht="12.75">
      <c r="A85" s="28"/>
      <c r="B85" s="37" t="s">
        <v>73</v>
      </c>
      <c r="C85" s="77">
        <f>C110</f>
        <v>11832</v>
      </c>
      <c r="D85" s="77">
        <f>D110</f>
        <v>18885</v>
      </c>
      <c r="E85" s="162">
        <f>E110</f>
        <v>18885</v>
      </c>
    </row>
    <row r="86" spans="1:5" ht="12.75">
      <c r="A86" s="28"/>
      <c r="B86" s="37" t="s">
        <v>266</v>
      </c>
      <c r="C86" s="77">
        <f>C109+C132</f>
        <v>0</v>
      </c>
      <c r="D86" s="77">
        <f>D109+D132</f>
        <v>2352</v>
      </c>
      <c r="E86" s="162">
        <f>E109+E132</f>
        <v>2352</v>
      </c>
    </row>
    <row r="87" spans="1:5" ht="12.75">
      <c r="A87" s="28"/>
      <c r="B87" s="37" t="s">
        <v>75</v>
      </c>
      <c r="C87" s="77">
        <f>C111</f>
        <v>88000</v>
      </c>
      <c r="D87" s="77">
        <f>D111+D94</f>
        <v>82344</v>
      </c>
      <c r="E87" s="162">
        <f>E111+E94</f>
        <v>69166</v>
      </c>
    </row>
    <row r="88" spans="1:5" ht="12.75">
      <c r="A88" s="28"/>
      <c r="B88" s="37" t="s">
        <v>86</v>
      </c>
      <c r="C88" s="77">
        <f>C95+C102+C112+C119</f>
        <v>275</v>
      </c>
      <c r="D88" s="77">
        <f>D95+D102+D112+D119</f>
        <v>275</v>
      </c>
      <c r="E88" s="162">
        <f>E95+E102+E112+E119</f>
        <v>275</v>
      </c>
    </row>
    <row r="89" spans="1:5" ht="12.75">
      <c r="A89" s="28">
        <v>3.1</v>
      </c>
      <c r="B89" s="37" t="s">
        <v>87</v>
      </c>
      <c r="C89" s="77">
        <f>SUM(C90:C94)</f>
        <v>974994</v>
      </c>
      <c r="D89" s="77">
        <f>SUM(D90:D94)</f>
        <v>1006038</v>
      </c>
      <c r="E89" s="162">
        <f>SUM(E90:E94)</f>
        <v>984749</v>
      </c>
    </row>
    <row r="90" spans="1:5" ht="12.75">
      <c r="A90" s="28"/>
      <c r="B90" s="37" t="s">
        <v>69</v>
      </c>
      <c r="C90" s="76">
        <v>752024</v>
      </c>
      <c r="D90" s="76">
        <v>784242</v>
      </c>
      <c r="E90" s="159">
        <v>763302</v>
      </c>
    </row>
    <row r="91" spans="1:5" ht="12.75">
      <c r="A91" s="28"/>
      <c r="B91" s="37" t="s">
        <v>159</v>
      </c>
      <c r="C91" s="76">
        <v>111000</v>
      </c>
      <c r="D91" s="76">
        <v>114335</v>
      </c>
      <c r="E91" s="159">
        <v>113986</v>
      </c>
    </row>
    <row r="92" spans="1:5" ht="12.75">
      <c r="A92" s="28"/>
      <c r="B92" s="37" t="s">
        <v>71</v>
      </c>
      <c r="C92" s="76">
        <v>34500</v>
      </c>
      <c r="D92" s="76">
        <v>36807</v>
      </c>
      <c r="E92" s="159">
        <v>36807</v>
      </c>
    </row>
    <row r="93" spans="1:5" ht="12.75">
      <c r="A93" s="28"/>
      <c r="B93" s="37" t="s">
        <v>72</v>
      </c>
      <c r="C93" s="76">
        <v>77470</v>
      </c>
      <c r="D93" s="76">
        <v>59049</v>
      </c>
      <c r="E93" s="159">
        <v>59049</v>
      </c>
    </row>
    <row r="94" spans="1:5" ht="12.75">
      <c r="A94" s="28"/>
      <c r="B94" s="37" t="s">
        <v>75</v>
      </c>
      <c r="C94" s="76">
        <v>0</v>
      </c>
      <c r="D94" s="76">
        <v>11605</v>
      </c>
      <c r="E94" s="159">
        <v>11605</v>
      </c>
    </row>
    <row r="95" spans="1:5" ht="12.75">
      <c r="A95" s="28"/>
      <c r="B95" s="37" t="s">
        <v>79</v>
      </c>
      <c r="C95" s="76">
        <v>94</v>
      </c>
      <c r="D95" s="76">
        <v>94</v>
      </c>
      <c r="E95" s="159">
        <v>94</v>
      </c>
    </row>
    <row r="96" spans="1:5" ht="12.75">
      <c r="A96" s="28"/>
      <c r="B96" s="37" t="s">
        <v>88</v>
      </c>
      <c r="C96" s="76">
        <v>554</v>
      </c>
      <c r="D96" s="76">
        <v>530</v>
      </c>
      <c r="E96" s="159">
        <v>551</v>
      </c>
    </row>
    <row r="97" spans="1:5" ht="12.75">
      <c r="A97" s="28">
        <v>3.2</v>
      </c>
      <c r="B97" s="37" t="s">
        <v>89</v>
      </c>
      <c r="C97" s="77">
        <f>SUM(C98:C101)</f>
        <v>10120</v>
      </c>
      <c r="D97" s="77">
        <f>SUM(D98:D101)</f>
        <v>6088</v>
      </c>
      <c r="E97" s="162">
        <f>SUM(E98:E101)</f>
        <v>6088</v>
      </c>
    </row>
    <row r="98" spans="1:5" ht="12.75">
      <c r="A98" s="28"/>
      <c r="B98" s="37" t="s">
        <v>69</v>
      </c>
      <c r="C98" s="76">
        <v>8744</v>
      </c>
      <c r="D98" s="76">
        <v>4712</v>
      </c>
      <c r="E98" s="159">
        <v>4712</v>
      </c>
    </row>
    <row r="99" spans="1:5" ht="12.75">
      <c r="A99" s="28"/>
      <c r="B99" s="37" t="s">
        <v>159</v>
      </c>
      <c r="C99" s="76">
        <v>734</v>
      </c>
      <c r="D99" s="76">
        <v>734</v>
      </c>
      <c r="E99" s="159">
        <v>734</v>
      </c>
    </row>
    <row r="100" spans="1:5" ht="12.75">
      <c r="A100" s="28"/>
      <c r="B100" s="37" t="s">
        <v>71</v>
      </c>
      <c r="C100" s="76">
        <v>210</v>
      </c>
      <c r="D100" s="76">
        <v>210</v>
      </c>
      <c r="E100" s="159">
        <v>210</v>
      </c>
    </row>
    <row r="101" spans="1:5" ht="12.75">
      <c r="A101" s="28"/>
      <c r="B101" s="37" t="s">
        <v>72</v>
      </c>
      <c r="C101" s="76">
        <v>432</v>
      </c>
      <c r="D101" s="76">
        <v>432</v>
      </c>
      <c r="E101" s="159">
        <v>432</v>
      </c>
    </row>
    <row r="102" spans="1:5" ht="12.75">
      <c r="A102" s="28"/>
      <c r="B102" s="37" t="s">
        <v>76</v>
      </c>
      <c r="C102" s="76">
        <v>1</v>
      </c>
      <c r="D102" s="76">
        <v>1</v>
      </c>
      <c r="E102" s="159">
        <v>1</v>
      </c>
    </row>
    <row r="103" spans="1:5" ht="11.25" customHeight="1">
      <c r="A103" s="28"/>
      <c r="B103" s="37" t="s">
        <v>88</v>
      </c>
      <c r="C103" s="76">
        <v>10</v>
      </c>
      <c r="D103" s="76">
        <v>6</v>
      </c>
      <c r="E103" s="159">
        <v>8</v>
      </c>
    </row>
    <row r="104" spans="1:5" ht="14.25" customHeight="1">
      <c r="A104" s="28">
        <v>3.3</v>
      </c>
      <c r="B104" s="37" t="s">
        <v>90</v>
      </c>
      <c r="C104" s="77">
        <f>SUM(C105:C111)</f>
        <v>2340674</v>
      </c>
      <c r="D104" s="77">
        <f>SUM(D105:D111)</f>
        <v>2568428</v>
      </c>
      <c r="E104" s="162">
        <f>SUM(E105:E111)</f>
        <v>2503963</v>
      </c>
    </row>
    <row r="105" spans="1:5" ht="12.75" customHeight="1">
      <c r="A105" s="28"/>
      <c r="B105" s="37" t="s">
        <v>69</v>
      </c>
      <c r="C105" s="76">
        <v>1516267</v>
      </c>
      <c r="D105" s="76">
        <v>1580653</v>
      </c>
      <c r="E105" s="159">
        <v>1559498</v>
      </c>
    </row>
    <row r="106" spans="1:5" ht="12" customHeight="1">
      <c r="A106" s="28"/>
      <c r="B106" s="37" t="s">
        <v>159</v>
      </c>
      <c r="C106" s="76">
        <v>242604</v>
      </c>
      <c r="D106" s="76">
        <v>251717</v>
      </c>
      <c r="E106" s="159">
        <v>243629</v>
      </c>
    </row>
    <row r="107" spans="1:5" ht="12" customHeight="1">
      <c r="A107" s="28"/>
      <c r="B107" s="37" t="s">
        <v>71</v>
      </c>
      <c r="C107" s="76">
        <v>69075</v>
      </c>
      <c r="D107" s="76">
        <v>74198</v>
      </c>
      <c r="E107" s="159">
        <v>74182</v>
      </c>
    </row>
    <row r="108" spans="1:5" ht="12.75">
      <c r="A108" s="28"/>
      <c r="B108" s="37" t="s">
        <v>72</v>
      </c>
      <c r="C108" s="76">
        <v>412896</v>
      </c>
      <c r="D108" s="76">
        <v>572169</v>
      </c>
      <c r="E108" s="159">
        <v>550141</v>
      </c>
    </row>
    <row r="109" spans="1:5" ht="12.75">
      <c r="A109" s="28"/>
      <c r="B109" s="37" t="s">
        <v>264</v>
      </c>
      <c r="C109" s="76">
        <v>0</v>
      </c>
      <c r="D109" s="76">
        <v>67</v>
      </c>
      <c r="E109" s="159">
        <v>67</v>
      </c>
    </row>
    <row r="110" spans="1:5" ht="12.75">
      <c r="A110" s="28"/>
      <c r="B110" s="37" t="s">
        <v>73</v>
      </c>
      <c r="C110" s="76">
        <v>11832</v>
      </c>
      <c r="D110" s="76">
        <v>18885</v>
      </c>
      <c r="E110" s="159">
        <v>18885</v>
      </c>
    </row>
    <row r="111" spans="1:5" ht="12.75">
      <c r="A111" s="28"/>
      <c r="B111" s="37" t="s">
        <v>75</v>
      </c>
      <c r="C111" s="76">
        <v>88000</v>
      </c>
      <c r="D111" s="76">
        <v>70739</v>
      </c>
      <c r="E111" s="159">
        <v>57561</v>
      </c>
    </row>
    <row r="112" spans="1:5" ht="12.75">
      <c r="A112" s="28"/>
      <c r="B112" s="37" t="s">
        <v>76</v>
      </c>
      <c r="C112" s="76">
        <v>175</v>
      </c>
      <c r="D112" s="76">
        <v>175</v>
      </c>
      <c r="E112" s="159">
        <v>175</v>
      </c>
    </row>
    <row r="113" spans="1:5" ht="12.75">
      <c r="A113" s="28"/>
      <c r="B113" s="37" t="s">
        <v>91</v>
      </c>
      <c r="C113" s="76">
        <v>1319</v>
      </c>
      <c r="D113" s="76">
        <v>1326</v>
      </c>
      <c r="E113" s="159">
        <v>1253</v>
      </c>
    </row>
    <row r="114" spans="1:5" ht="12.75">
      <c r="A114" s="28">
        <v>3.4</v>
      </c>
      <c r="B114" s="37" t="s">
        <v>92</v>
      </c>
      <c r="C114" s="77">
        <f>SUM(C115:C118)</f>
        <v>78650</v>
      </c>
      <c r="D114" s="77">
        <f>SUM(D115:D118)</f>
        <v>71684</v>
      </c>
      <c r="E114" s="162">
        <f>SUM(E115:E118)</f>
        <v>71684</v>
      </c>
    </row>
    <row r="115" spans="1:5" ht="12.75">
      <c r="A115" s="28"/>
      <c r="B115" s="37" t="s">
        <v>69</v>
      </c>
      <c r="C115" s="76">
        <v>45950</v>
      </c>
      <c r="D115" s="76">
        <v>46735</v>
      </c>
      <c r="E115" s="159">
        <v>46735</v>
      </c>
    </row>
    <row r="116" spans="1:5" ht="12.75">
      <c r="A116" s="28"/>
      <c r="B116" s="37" t="s">
        <v>159</v>
      </c>
      <c r="C116" s="76">
        <v>6300</v>
      </c>
      <c r="D116" s="76">
        <v>6348</v>
      </c>
      <c r="E116" s="159">
        <v>6348</v>
      </c>
    </row>
    <row r="117" spans="1:5" ht="12.75">
      <c r="A117" s="28"/>
      <c r="B117" s="37" t="s">
        <v>71</v>
      </c>
      <c r="C117" s="76">
        <v>1800</v>
      </c>
      <c r="D117" s="76">
        <v>1800</v>
      </c>
      <c r="E117" s="159">
        <v>1800</v>
      </c>
    </row>
    <row r="118" spans="1:5" ht="12.75">
      <c r="A118" s="28"/>
      <c r="B118" s="37" t="s">
        <v>72</v>
      </c>
      <c r="C118" s="76">
        <v>24600</v>
      </c>
      <c r="D118" s="76">
        <v>16801</v>
      </c>
      <c r="E118" s="159">
        <v>16801</v>
      </c>
    </row>
    <row r="119" spans="1:5" ht="12.75">
      <c r="A119" s="28"/>
      <c r="B119" s="37" t="s">
        <v>76</v>
      </c>
      <c r="C119" s="76">
        <v>5</v>
      </c>
      <c r="D119" s="76">
        <v>5</v>
      </c>
      <c r="E119" s="159">
        <v>5</v>
      </c>
    </row>
    <row r="120" spans="1:5" ht="12.75">
      <c r="A120" s="28"/>
      <c r="B120" s="37" t="s">
        <v>91</v>
      </c>
      <c r="C120" s="76">
        <v>55</v>
      </c>
      <c r="D120" s="76">
        <v>50</v>
      </c>
      <c r="E120" s="159">
        <v>47</v>
      </c>
    </row>
    <row r="121" spans="1:5" ht="12.75">
      <c r="A121" s="28">
        <v>3.5</v>
      </c>
      <c r="B121" s="37" t="s">
        <v>145</v>
      </c>
      <c r="C121" s="77">
        <f>SUM(C122:C125)</f>
        <v>18466</v>
      </c>
      <c r="D121" s="77">
        <f>SUM(D122:D125)</f>
        <v>19722</v>
      </c>
      <c r="E121" s="162">
        <f>SUM(E122:E125)</f>
        <v>19722</v>
      </c>
    </row>
    <row r="122" spans="1:5" ht="12.75">
      <c r="A122" s="28"/>
      <c r="B122" s="37" t="s">
        <v>69</v>
      </c>
      <c r="C122" s="76">
        <v>15126</v>
      </c>
      <c r="D122" s="76">
        <v>16154</v>
      </c>
      <c r="E122" s="159">
        <v>16154</v>
      </c>
    </row>
    <row r="123" spans="1:5" ht="12.75">
      <c r="A123" s="28"/>
      <c r="B123" s="37" t="s">
        <v>159</v>
      </c>
      <c r="C123" s="76">
        <v>2580</v>
      </c>
      <c r="D123" s="76">
        <v>2759</v>
      </c>
      <c r="E123" s="159">
        <v>2759</v>
      </c>
    </row>
    <row r="124" spans="1:5" ht="12.75">
      <c r="A124" s="28"/>
      <c r="B124" s="37" t="s">
        <v>71</v>
      </c>
      <c r="C124" s="76">
        <v>760</v>
      </c>
      <c r="D124" s="76">
        <v>809</v>
      </c>
      <c r="E124" s="159">
        <v>809</v>
      </c>
    </row>
    <row r="125" spans="1:5" ht="12.75">
      <c r="A125" s="28"/>
      <c r="B125" s="37" t="s">
        <v>72</v>
      </c>
      <c r="C125" s="76">
        <v>0</v>
      </c>
      <c r="D125" s="76">
        <v>0</v>
      </c>
      <c r="E125" s="159">
        <v>0</v>
      </c>
    </row>
    <row r="126" spans="1:5" ht="12.75">
      <c r="A126" s="28"/>
      <c r="B126" s="48" t="s">
        <v>146</v>
      </c>
      <c r="C126" s="76">
        <v>4</v>
      </c>
      <c r="D126" s="76">
        <v>5</v>
      </c>
      <c r="E126" s="159">
        <v>5</v>
      </c>
    </row>
    <row r="127" spans="1:5" ht="12.75">
      <c r="A127" s="28">
        <v>3.7</v>
      </c>
      <c r="B127" s="37" t="s">
        <v>148</v>
      </c>
      <c r="C127" s="77">
        <f>SUM(C128:C132)</f>
        <v>0</v>
      </c>
      <c r="D127" s="77">
        <f>SUM(D128:D132)</f>
        <v>115713</v>
      </c>
      <c r="E127" s="162">
        <f>SUM(E128:E132)</f>
        <v>115713</v>
      </c>
    </row>
    <row r="128" spans="1:5" ht="12.75">
      <c r="A128" s="28"/>
      <c r="B128" s="37" t="s">
        <v>69</v>
      </c>
      <c r="C128" s="76">
        <v>0</v>
      </c>
      <c r="D128" s="76">
        <v>23079</v>
      </c>
      <c r="E128" s="159">
        <v>23079</v>
      </c>
    </row>
    <row r="129" spans="1:5" ht="12.75">
      <c r="A129" s="28"/>
      <c r="B129" s="37" t="s">
        <v>159</v>
      </c>
      <c r="C129" s="76">
        <v>0</v>
      </c>
      <c r="D129" s="76">
        <v>2986</v>
      </c>
      <c r="E129" s="159">
        <v>2986</v>
      </c>
    </row>
    <row r="130" spans="1:5" ht="12.75">
      <c r="A130" s="28"/>
      <c r="B130" s="37" t="s">
        <v>71</v>
      </c>
      <c r="C130" s="76">
        <v>0</v>
      </c>
      <c r="D130" s="76">
        <v>1108</v>
      </c>
      <c r="E130" s="159">
        <v>1108</v>
      </c>
    </row>
    <row r="131" spans="1:5" ht="12.75">
      <c r="A131" s="28"/>
      <c r="B131" s="37" t="s">
        <v>72</v>
      </c>
      <c r="C131" s="76">
        <v>0</v>
      </c>
      <c r="D131" s="76">
        <v>86255</v>
      </c>
      <c r="E131" s="159">
        <v>86255</v>
      </c>
    </row>
    <row r="132" spans="1:5" ht="12.75">
      <c r="A132" s="28"/>
      <c r="B132" s="37" t="s">
        <v>265</v>
      </c>
      <c r="C132" s="76">
        <v>0</v>
      </c>
      <c r="D132" s="76">
        <v>2285</v>
      </c>
      <c r="E132" s="159">
        <v>2285</v>
      </c>
    </row>
    <row r="133" spans="1:5" ht="12.75">
      <c r="A133" s="146">
        <v>4</v>
      </c>
      <c r="B133" s="39" t="s">
        <v>94</v>
      </c>
      <c r="C133" s="77">
        <f>SUM(C139+C145)</f>
        <v>120692</v>
      </c>
      <c r="D133" s="77">
        <f>SUM(D134:D137)</f>
        <v>124365</v>
      </c>
      <c r="E133" s="162">
        <f>SUM(E134:E137)</f>
        <v>109398</v>
      </c>
    </row>
    <row r="134" spans="1:5" ht="12.75">
      <c r="A134" s="28"/>
      <c r="B134" s="37" t="s">
        <v>69</v>
      </c>
      <c r="C134" s="77">
        <f>SUM(C140+C146)</f>
        <v>98580</v>
      </c>
      <c r="D134" s="77">
        <f aca="true" t="shared" si="5" ref="D134:E137">SUM(D140+D146)</f>
        <v>101689</v>
      </c>
      <c r="E134" s="162">
        <f t="shared" si="5"/>
        <v>88382</v>
      </c>
    </row>
    <row r="135" spans="1:5" ht="12.75">
      <c r="A135" s="28"/>
      <c r="B135" s="37" t="s">
        <v>159</v>
      </c>
      <c r="C135" s="77">
        <f>SUM(C141+C147)</f>
        <v>11043</v>
      </c>
      <c r="D135" s="77">
        <f t="shared" si="5"/>
        <v>11043</v>
      </c>
      <c r="E135" s="162">
        <f t="shared" si="5"/>
        <v>10510</v>
      </c>
    </row>
    <row r="136" spans="1:5" ht="12.75">
      <c r="A136" s="28"/>
      <c r="B136" s="37" t="s">
        <v>71</v>
      </c>
      <c r="C136" s="77">
        <f>SUM(C142+C148)</f>
        <v>4196</v>
      </c>
      <c r="D136" s="77">
        <f t="shared" si="5"/>
        <v>4196</v>
      </c>
      <c r="E136" s="162">
        <f t="shared" si="5"/>
        <v>3912</v>
      </c>
    </row>
    <row r="137" spans="1:5" ht="12.75">
      <c r="A137" s="28"/>
      <c r="B137" s="37" t="s">
        <v>72</v>
      </c>
      <c r="C137" s="77">
        <f>SUM(C143+C149)</f>
        <v>6873</v>
      </c>
      <c r="D137" s="77">
        <f t="shared" si="5"/>
        <v>7437</v>
      </c>
      <c r="E137" s="162">
        <f t="shared" si="5"/>
        <v>6594</v>
      </c>
    </row>
    <row r="138" spans="1:5" ht="12.75">
      <c r="A138" s="28"/>
      <c r="B138" s="37" t="s">
        <v>76</v>
      </c>
      <c r="C138" s="77">
        <f>C144+C150</f>
        <v>10</v>
      </c>
      <c r="D138" s="77">
        <f>D144+D150</f>
        <v>11</v>
      </c>
      <c r="E138" s="162">
        <f>E144+E150</f>
        <v>11</v>
      </c>
    </row>
    <row r="139" spans="1:5" ht="12.75">
      <c r="A139" s="28">
        <v>4.1</v>
      </c>
      <c r="B139" s="37" t="s">
        <v>95</v>
      </c>
      <c r="C139" s="77">
        <f>SUM(C140:C143)</f>
        <v>5140</v>
      </c>
      <c r="D139" s="77">
        <f>SUM(D140:D143)</f>
        <v>5140</v>
      </c>
      <c r="E139" s="162">
        <f>SUM(E140:E143)</f>
        <v>5396</v>
      </c>
    </row>
    <row r="140" spans="1:5" ht="12.75">
      <c r="A140" s="28"/>
      <c r="B140" s="37" t="s">
        <v>69</v>
      </c>
      <c r="C140" s="76">
        <v>4080</v>
      </c>
      <c r="D140" s="76">
        <v>4080</v>
      </c>
      <c r="E140" s="159">
        <v>3977</v>
      </c>
    </row>
    <row r="141" spans="1:5" ht="12.75">
      <c r="A141" s="28"/>
      <c r="B141" s="37" t="s">
        <v>159</v>
      </c>
      <c r="C141" s="76">
        <v>543</v>
      </c>
      <c r="D141" s="76">
        <v>543</v>
      </c>
      <c r="E141" s="159">
        <v>513</v>
      </c>
    </row>
    <row r="142" spans="1:5" ht="12.75">
      <c r="A142" s="28"/>
      <c r="B142" s="37" t="s">
        <v>71</v>
      </c>
      <c r="C142" s="76">
        <v>196</v>
      </c>
      <c r="D142" s="76">
        <v>196</v>
      </c>
      <c r="E142" s="159">
        <v>172</v>
      </c>
    </row>
    <row r="143" spans="1:5" ht="12.75">
      <c r="A143" s="28"/>
      <c r="B143" s="37" t="s">
        <v>72</v>
      </c>
      <c r="C143" s="77">
        <v>321</v>
      </c>
      <c r="D143" s="76">
        <v>321</v>
      </c>
      <c r="E143" s="159">
        <v>734</v>
      </c>
    </row>
    <row r="144" spans="1:5" ht="12.75">
      <c r="A144" s="28"/>
      <c r="B144" s="37" t="s">
        <v>76</v>
      </c>
      <c r="C144" s="76">
        <v>1</v>
      </c>
      <c r="D144" s="76">
        <v>1</v>
      </c>
      <c r="E144" s="159">
        <v>1</v>
      </c>
    </row>
    <row r="145" spans="1:5" ht="12.75">
      <c r="A145" s="28">
        <v>4.2</v>
      </c>
      <c r="B145" s="37" t="s">
        <v>96</v>
      </c>
      <c r="C145" s="77">
        <f>SUM(C146:C149)</f>
        <v>115552</v>
      </c>
      <c r="D145" s="77">
        <f>SUM(D146:D149)</f>
        <v>119225</v>
      </c>
      <c r="E145" s="162">
        <f>SUM(E146:E149)</f>
        <v>104002</v>
      </c>
    </row>
    <row r="146" spans="1:5" ht="12.75">
      <c r="A146" s="28"/>
      <c r="B146" s="37" t="s">
        <v>69</v>
      </c>
      <c r="C146" s="76">
        <v>94500</v>
      </c>
      <c r="D146" s="76">
        <v>97609</v>
      </c>
      <c r="E146" s="159">
        <v>84405</v>
      </c>
    </row>
    <row r="147" spans="1:5" ht="12.75">
      <c r="A147" s="28"/>
      <c r="B147" s="37" t="s">
        <v>159</v>
      </c>
      <c r="C147" s="76">
        <v>10500</v>
      </c>
      <c r="D147" s="76">
        <v>10500</v>
      </c>
      <c r="E147" s="159">
        <v>9997</v>
      </c>
    </row>
    <row r="148" spans="1:5" ht="12.75">
      <c r="A148" s="28"/>
      <c r="B148" s="37" t="s">
        <v>71</v>
      </c>
      <c r="C148" s="76">
        <v>4000</v>
      </c>
      <c r="D148" s="76">
        <v>4000</v>
      </c>
      <c r="E148" s="159">
        <v>3740</v>
      </c>
    </row>
    <row r="149" spans="1:5" ht="12.75">
      <c r="A149" s="28"/>
      <c r="B149" s="37" t="s">
        <v>72</v>
      </c>
      <c r="C149" s="76">
        <v>6552</v>
      </c>
      <c r="D149" s="76">
        <v>7116</v>
      </c>
      <c r="E149" s="159">
        <v>5860</v>
      </c>
    </row>
    <row r="150" spans="1:5" ht="12.75">
      <c r="A150" s="28"/>
      <c r="B150" s="37" t="s">
        <v>76</v>
      </c>
      <c r="C150" s="76">
        <v>9</v>
      </c>
      <c r="D150" s="76">
        <v>10</v>
      </c>
      <c r="E150" s="159">
        <v>10</v>
      </c>
    </row>
    <row r="151" spans="1:5" ht="12.75">
      <c r="A151" s="146">
        <v>5</v>
      </c>
      <c r="B151" s="40" t="s">
        <v>97</v>
      </c>
      <c r="C151" s="77">
        <f>SUM(C152:C159)</f>
        <v>1366997</v>
      </c>
      <c r="D151" s="77">
        <f>SUM(D152:D159)</f>
        <v>1607925</v>
      </c>
      <c r="E151" s="162">
        <f>SUM(E152:E159)</f>
        <v>1578538</v>
      </c>
    </row>
    <row r="152" spans="1:5" ht="12.75">
      <c r="A152" s="28"/>
      <c r="B152" s="37" t="s">
        <v>69</v>
      </c>
      <c r="C152" s="77">
        <f aca="true" t="shared" si="6" ref="C152:E154">C162+C167+C175+C181+C189+C197+C206+C216</f>
        <v>583440</v>
      </c>
      <c r="D152" s="77">
        <f t="shared" si="6"/>
        <v>629269</v>
      </c>
      <c r="E152" s="162">
        <f t="shared" si="6"/>
        <v>624942</v>
      </c>
    </row>
    <row r="153" spans="1:5" ht="12.75">
      <c r="A153" s="28"/>
      <c r="B153" s="37" t="s">
        <v>159</v>
      </c>
      <c r="C153" s="77">
        <f t="shared" si="6"/>
        <v>76780</v>
      </c>
      <c r="D153" s="77">
        <f t="shared" si="6"/>
        <v>80222</v>
      </c>
      <c r="E153" s="162">
        <f t="shared" si="6"/>
        <v>80056</v>
      </c>
    </row>
    <row r="154" spans="1:5" ht="12.75">
      <c r="A154" s="28"/>
      <c r="B154" s="37" t="s">
        <v>71</v>
      </c>
      <c r="C154" s="77">
        <f t="shared" si="6"/>
        <v>26790</v>
      </c>
      <c r="D154" s="77">
        <f t="shared" si="6"/>
        <v>30738</v>
      </c>
      <c r="E154" s="162">
        <f t="shared" si="6"/>
        <v>29762</v>
      </c>
    </row>
    <row r="155" spans="1:5" ht="12.75">
      <c r="A155" s="28"/>
      <c r="B155" s="37" t="s">
        <v>72</v>
      </c>
      <c r="C155" s="77">
        <f>C170+C179+C184+C192+C200+C209+C214+C219</f>
        <v>659987</v>
      </c>
      <c r="D155" s="77">
        <f>D170+D179+D184+D192+D200+D209+D214+D219</f>
        <v>763722</v>
      </c>
      <c r="E155" s="162">
        <f>E170+E179+E184+E192+E200+E209+E214+E219+E165</f>
        <v>761871</v>
      </c>
    </row>
    <row r="156" spans="1:5" ht="12.75">
      <c r="A156" s="28"/>
      <c r="B156" s="37" t="s">
        <v>266</v>
      </c>
      <c r="C156" s="77">
        <f>C210</f>
        <v>0</v>
      </c>
      <c r="D156" s="77">
        <f>D210</f>
        <v>70</v>
      </c>
      <c r="E156" s="162">
        <f>E210</f>
        <v>67</v>
      </c>
    </row>
    <row r="157" spans="1:5" ht="12.75">
      <c r="A157" s="28"/>
      <c r="B157" s="37" t="s">
        <v>236</v>
      </c>
      <c r="C157" s="77">
        <v>0</v>
      </c>
      <c r="D157" s="77">
        <f>D178</f>
        <v>74348</v>
      </c>
      <c r="E157" s="162">
        <f>E178</f>
        <v>74688</v>
      </c>
    </row>
    <row r="158" spans="1:5" ht="12.75">
      <c r="A158" s="28"/>
      <c r="B158" s="37" t="s">
        <v>73</v>
      </c>
      <c r="C158" s="77">
        <f>SUM(C201)</f>
        <v>0</v>
      </c>
      <c r="D158" s="77">
        <f>SUM(D201)</f>
        <v>0</v>
      </c>
      <c r="E158" s="162">
        <f>SUM(E201)</f>
        <v>0</v>
      </c>
    </row>
    <row r="159" spans="1:5" ht="12.75">
      <c r="A159" s="28"/>
      <c r="B159" s="37" t="s">
        <v>75</v>
      </c>
      <c r="C159" s="77">
        <f>SUM(C171+C202+C185+C193+C220)</f>
        <v>20000</v>
      </c>
      <c r="D159" s="77">
        <f>SUM(D171+D202+D185+D193+D220)</f>
        <v>29556</v>
      </c>
      <c r="E159" s="162">
        <f>SUM(E171+E202+E185+E193+E220)</f>
        <v>7152</v>
      </c>
    </row>
    <row r="160" spans="1:5" ht="12.75">
      <c r="A160" s="28"/>
      <c r="B160" s="37" t="s">
        <v>76</v>
      </c>
      <c r="C160" s="77">
        <f>C172+C186+C194+C203+C211</f>
        <v>96</v>
      </c>
      <c r="D160" s="77">
        <f>D172+D186+D194+D203+D211</f>
        <v>96</v>
      </c>
      <c r="E160" s="162">
        <f>E172+E186+E194+E203+E211</f>
        <v>96</v>
      </c>
    </row>
    <row r="161" spans="1:5" ht="12.75">
      <c r="A161" s="28">
        <v>5.1</v>
      </c>
      <c r="B161" s="37" t="s">
        <v>98</v>
      </c>
      <c r="C161" s="77">
        <f>SUM(C162:C165)</f>
        <v>0</v>
      </c>
      <c r="D161" s="77">
        <f>SUM(D162:D165)</f>
        <v>102238</v>
      </c>
      <c r="E161" s="162">
        <f>SUM(E162:E165)</f>
        <v>102805</v>
      </c>
    </row>
    <row r="162" spans="1:5" ht="12.75">
      <c r="A162" s="28"/>
      <c r="B162" s="37" t="s">
        <v>69</v>
      </c>
      <c r="C162" s="76">
        <v>0</v>
      </c>
      <c r="D162" s="76">
        <v>87903</v>
      </c>
      <c r="E162" s="159">
        <v>87843</v>
      </c>
    </row>
    <row r="163" spans="1:5" ht="12.75">
      <c r="A163" s="28"/>
      <c r="B163" s="37" t="s">
        <v>159</v>
      </c>
      <c r="C163" s="76">
        <v>0</v>
      </c>
      <c r="D163" s="76">
        <v>10250</v>
      </c>
      <c r="E163" s="159">
        <v>10877</v>
      </c>
    </row>
    <row r="164" spans="1:5" ht="12.75">
      <c r="A164" s="28"/>
      <c r="B164" s="37" t="s">
        <v>71</v>
      </c>
      <c r="C164" s="76">
        <v>0</v>
      </c>
      <c r="D164" s="76">
        <v>4085</v>
      </c>
      <c r="E164" s="159">
        <v>4085</v>
      </c>
    </row>
    <row r="165" spans="1:5" ht="12.75">
      <c r="A165" s="28"/>
      <c r="B165" s="37" t="s">
        <v>72</v>
      </c>
      <c r="C165" s="76">
        <v>0</v>
      </c>
      <c r="D165" s="76">
        <v>0</v>
      </c>
      <c r="E165" s="159">
        <v>0</v>
      </c>
    </row>
    <row r="166" spans="1:5" ht="12.75">
      <c r="A166" s="28">
        <v>5.2</v>
      </c>
      <c r="B166" s="37" t="s">
        <v>99</v>
      </c>
      <c r="C166" s="77">
        <f>SUM(C167:C171)</f>
        <v>946754</v>
      </c>
      <c r="D166" s="77">
        <f>SUM(D167:D171)</f>
        <v>949950</v>
      </c>
      <c r="E166" s="162">
        <f>SUM(E167:E171)</f>
        <v>928151</v>
      </c>
    </row>
    <row r="167" spans="1:5" ht="12.75">
      <c r="A167" s="28"/>
      <c r="B167" s="37" t="s">
        <v>69</v>
      </c>
      <c r="C167" s="76">
        <v>388000</v>
      </c>
      <c r="D167" s="76">
        <v>364998</v>
      </c>
      <c r="E167" s="159">
        <v>364998</v>
      </c>
    </row>
    <row r="168" spans="1:5" ht="12.75">
      <c r="A168" s="28"/>
      <c r="B168" s="37" t="s">
        <v>159</v>
      </c>
      <c r="C168" s="76">
        <v>53580</v>
      </c>
      <c r="D168" s="76">
        <v>47648</v>
      </c>
      <c r="E168" s="159">
        <v>47648</v>
      </c>
    </row>
    <row r="169" spans="1:5" ht="12.75">
      <c r="A169" s="28"/>
      <c r="B169" s="37" t="s">
        <v>71</v>
      </c>
      <c r="C169" s="76">
        <v>18620</v>
      </c>
      <c r="D169" s="76">
        <v>18006</v>
      </c>
      <c r="E169" s="159">
        <v>18006</v>
      </c>
    </row>
    <row r="170" spans="1:5" ht="12.75">
      <c r="A170" s="28"/>
      <c r="B170" s="37" t="s">
        <v>72</v>
      </c>
      <c r="C170" s="76">
        <v>466554</v>
      </c>
      <c r="D170" s="76">
        <v>496102</v>
      </c>
      <c r="E170" s="159">
        <v>496707</v>
      </c>
    </row>
    <row r="171" spans="1:5" ht="12.75">
      <c r="A171" s="28"/>
      <c r="B171" s="37" t="s">
        <v>75</v>
      </c>
      <c r="C171" s="76">
        <v>20000</v>
      </c>
      <c r="D171" s="76">
        <v>23196</v>
      </c>
      <c r="E171" s="159">
        <v>792</v>
      </c>
    </row>
    <row r="172" spans="1:5" ht="12.75">
      <c r="A172" s="28"/>
      <c r="B172" s="37" t="s">
        <v>76</v>
      </c>
      <c r="C172" s="76">
        <v>66</v>
      </c>
      <c r="D172" s="76">
        <v>66</v>
      </c>
      <c r="E172" s="159">
        <v>66</v>
      </c>
    </row>
    <row r="173" spans="1:5" ht="12.75">
      <c r="A173" s="28"/>
      <c r="B173" s="37" t="s">
        <v>100</v>
      </c>
      <c r="C173" s="76">
        <v>150</v>
      </c>
      <c r="D173" s="76">
        <v>150</v>
      </c>
      <c r="E173" s="159">
        <v>150</v>
      </c>
    </row>
    <row r="174" spans="1:5" ht="12.75">
      <c r="A174" s="28">
        <v>5.3</v>
      </c>
      <c r="B174" s="37" t="s">
        <v>101</v>
      </c>
      <c r="C174" s="77">
        <f>SUM(C179)</f>
        <v>0</v>
      </c>
      <c r="D174" s="77">
        <f>SUM(D175:D179)</f>
        <v>81812</v>
      </c>
      <c r="E174" s="162">
        <f>SUM(E175:E179)</f>
        <v>82152</v>
      </c>
    </row>
    <row r="175" spans="1:5" ht="12.75">
      <c r="A175" s="28"/>
      <c r="B175" s="37" t="s">
        <v>69</v>
      </c>
      <c r="C175" s="77">
        <v>0</v>
      </c>
      <c r="D175" s="76">
        <v>6329</v>
      </c>
      <c r="E175" s="159">
        <v>6329</v>
      </c>
    </row>
    <row r="176" spans="1:5" ht="12.75">
      <c r="A176" s="28"/>
      <c r="B176" s="37" t="s">
        <v>159</v>
      </c>
      <c r="C176" s="77">
        <v>0</v>
      </c>
      <c r="D176" s="76">
        <v>831</v>
      </c>
      <c r="E176" s="159">
        <v>831</v>
      </c>
    </row>
    <row r="177" spans="1:5" ht="12.75">
      <c r="A177" s="28"/>
      <c r="B177" s="37" t="s">
        <v>71</v>
      </c>
      <c r="C177" s="77">
        <v>0</v>
      </c>
      <c r="D177" s="76">
        <v>304</v>
      </c>
      <c r="E177" s="159">
        <v>304</v>
      </c>
    </row>
    <row r="178" spans="1:5" ht="12.75">
      <c r="A178" s="28"/>
      <c r="B178" s="37" t="s">
        <v>268</v>
      </c>
      <c r="C178" s="77">
        <v>0</v>
      </c>
      <c r="D178" s="76">
        <v>74348</v>
      </c>
      <c r="E178" s="159">
        <v>74688</v>
      </c>
    </row>
    <row r="179" spans="1:5" ht="12.75">
      <c r="A179" s="28"/>
      <c r="B179" s="37" t="s">
        <v>269</v>
      </c>
      <c r="C179" s="76">
        <v>0</v>
      </c>
      <c r="D179" s="76">
        <v>0</v>
      </c>
      <c r="E179" s="159">
        <v>0</v>
      </c>
    </row>
    <row r="180" spans="1:5" ht="12.75">
      <c r="A180" s="28">
        <v>5.4</v>
      </c>
      <c r="B180" s="37" t="s">
        <v>147</v>
      </c>
      <c r="C180" s="77">
        <f>SUM(C181:C185)</f>
        <v>46110</v>
      </c>
      <c r="D180" s="77">
        <f>SUM(D181:D185)</f>
        <v>46110</v>
      </c>
      <c r="E180" s="162">
        <f>SUM(E181:E185)</f>
        <v>46110</v>
      </c>
    </row>
    <row r="181" spans="1:5" ht="12.75">
      <c r="A181" s="28"/>
      <c r="B181" s="37" t="s">
        <v>69</v>
      </c>
      <c r="C181" s="76">
        <v>0</v>
      </c>
      <c r="D181" s="76">
        <v>0</v>
      </c>
      <c r="E181" s="159">
        <v>0</v>
      </c>
    </row>
    <row r="182" spans="1:5" ht="12.75">
      <c r="A182" s="28"/>
      <c r="B182" s="37" t="s">
        <v>159</v>
      </c>
      <c r="C182" s="76">
        <v>0</v>
      </c>
      <c r="D182" s="76">
        <v>0</v>
      </c>
      <c r="E182" s="159">
        <v>0</v>
      </c>
    </row>
    <row r="183" spans="1:5" ht="12.75">
      <c r="A183" s="28"/>
      <c r="B183" s="37" t="s">
        <v>71</v>
      </c>
      <c r="C183" s="76">
        <v>0</v>
      </c>
      <c r="D183" s="76">
        <v>0</v>
      </c>
      <c r="E183" s="159">
        <v>0</v>
      </c>
    </row>
    <row r="184" spans="1:5" ht="12.75">
      <c r="A184" s="28"/>
      <c r="B184" s="37" t="s">
        <v>72</v>
      </c>
      <c r="C184" s="76">
        <v>46110</v>
      </c>
      <c r="D184" s="76">
        <v>46110</v>
      </c>
      <c r="E184" s="159">
        <v>46110</v>
      </c>
    </row>
    <row r="185" spans="1:5" ht="12.75">
      <c r="A185" s="28"/>
      <c r="B185" s="37" t="s">
        <v>75</v>
      </c>
      <c r="C185" s="76">
        <v>0</v>
      </c>
      <c r="D185" s="76">
        <v>0</v>
      </c>
      <c r="E185" s="159">
        <v>0</v>
      </c>
    </row>
    <row r="186" spans="1:5" ht="12.75">
      <c r="A186" s="28"/>
      <c r="B186" s="37" t="s">
        <v>79</v>
      </c>
      <c r="C186" s="76">
        <v>0</v>
      </c>
      <c r="D186" s="76">
        <v>0</v>
      </c>
      <c r="E186" s="159">
        <v>0</v>
      </c>
    </row>
    <row r="187" spans="1:5" ht="12.75">
      <c r="A187" s="28"/>
      <c r="B187" s="37" t="s">
        <v>100</v>
      </c>
      <c r="C187" s="76">
        <v>30</v>
      </c>
      <c r="D187" s="76">
        <v>30</v>
      </c>
      <c r="E187" s="159">
        <v>30</v>
      </c>
    </row>
    <row r="188" spans="1:5" ht="12.75">
      <c r="A188" s="28">
        <v>5.5</v>
      </c>
      <c r="B188" s="37" t="s">
        <v>102</v>
      </c>
      <c r="C188" s="77">
        <f>SUM(C189:C192)</f>
        <v>67480</v>
      </c>
      <c r="D188" s="77">
        <f>SUM(D189:D193)</f>
        <v>67480</v>
      </c>
      <c r="E188" s="162">
        <f>SUM(E189:E193)</f>
        <v>67480</v>
      </c>
    </row>
    <row r="189" spans="1:5" ht="12.75">
      <c r="A189" s="28"/>
      <c r="B189" s="37" t="s">
        <v>69</v>
      </c>
      <c r="C189" s="76">
        <v>0</v>
      </c>
      <c r="D189" s="76">
        <v>0</v>
      </c>
      <c r="E189" s="159">
        <v>0</v>
      </c>
    </row>
    <row r="190" spans="1:5" ht="12.75">
      <c r="A190" s="28"/>
      <c r="B190" s="37" t="s">
        <v>159</v>
      </c>
      <c r="C190" s="76">
        <v>0</v>
      </c>
      <c r="D190" s="76">
        <v>0</v>
      </c>
      <c r="E190" s="159">
        <v>0</v>
      </c>
    </row>
    <row r="191" spans="1:5" ht="12.75">
      <c r="A191" s="28"/>
      <c r="B191" s="37" t="s">
        <v>71</v>
      </c>
      <c r="C191" s="76">
        <v>0</v>
      </c>
      <c r="D191" s="76">
        <v>0</v>
      </c>
      <c r="E191" s="159">
        <v>0</v>
      </c>
    </row>
    <row r="192" spans="1:5" ht="12.75">
      <c r="A192" s="28"/>
      <c r="B192" s="37" t="s">
        <v>72</v>
      </c>
      <c r="C192" s="76">
        <v>67480</v>
      </c>
      <c r="D192" s="76">
        <v>67480</v>
      </c>
      <c r="E192" s="159">
        <v>67480</v>
      </c>
    </row>
    <row r="193" spans="1:5" ht="12.75">
      <c r="A193" s="28"/>
      <c r="B193" s="37" t="s">
        <v>75</v>
      </c>
      <c r="C193" s="76">
        <v>0</v>
      </c>
      <c r="D193" s="76">
        <v>0</v>
      </c>
      <c r="E193" s="159">
        <v>0</v>
      </c>
    </row>
    <row r="194" spans="1:5" ht="12.75">
      <c r="A194" s="36"/>
      <c r="B194" s="37" t="s">
        <v>76</v>
      </c>
      <c r="C194" s="76">
        <v>0</v>
      </c>
      <c r="D194" s="76">
        <v>0</v>
      </c>
      <c r="E194" s="159">
        <v>0</v>
      </c>
    </row>
    <row r="195" spans="1:5" ht="12.75">
      <c r="A195" s="36"/>
      <c r="B195" s="37" t="s">
        <v>100</v>
      </c>
      <c r="C195" s="76">
        <v>10</v>
      </c>
      <c r="D195" s="76">
        <v>10</v>
      </c>
      <c r="E195" s="159">
        <v>10</v>
      </c>
    </row>
    <row r="196" spans="1:5" ht="12.75">
      <c r="A196" s="28">
        <v>5.6</v>
      </c>
      <c r="B196" s="37" t="s">
        <v>103</v>
      </c>
      <c r="C196" s="77">
        <f>SUM(C197:C202)</f>
        <v>106508</v>
      </c>
      <c r="D196" s="77">
        <f>SUM(D197:D202)</f>
        <v>54098</v>
      </c>
      <c r="E196" s="162">
        <f>SUM(E197:E202)</f>
        <v>56678</v>
      </c>
    </row>
    <row r="197" spans="1:5" ht="12.75">
      <c r="A197" s="36"/>
      <c r="B197" s="37" t="s">
        <v>69</v>
      </c>
      <c r="C197" s="76">
        <v>62000</v>
      </c>
      <c r="D197" s="76">
        <v>31000</v>
      </c>
      <c r="E197" s="159">
        <v>36491</v>
      </c>
    </row>
    <row r="198" spans="1:5" ht="12.75">
      <c r="A198" s="36"/>
      <c r="B198" s="37" t="s">
        <v>159</v>
      </c>
      <c r="C198" s="76">
        <v>7910</v>
      </c>
      <c r="D198" s="76">
        <v>3815</v>
      </c>
      <c r="E198" s="159">
        <v>3432</v>
      </c>
    </row>
    <row r="199" spans="1:5" ht="12.75">
      <c r="A199" s="36"/>
      <c r="B199" s="37" t="s">
        <v>71</v>
      </c>
      <c r="C199" s="76">
        <v>2900</v>
      </c>
      <c r="D199" s="76">
        <v>1450</v>
      </c>
      <c r="E199" s="159">
        <v>1289</v>
      </c>
    </row>
    <row r="200" spans="1:5" ht="12.75">
      <c r="A200" s="36"/>
      <c r="B200" s="37" t="s">
        <v>72</v>
      </c>
      <c r="C200" s="76">
        <v>33698</v>
      </c>
      <c r="D200" s="76">
        <v>17833</v>
      </c>
      <c r="E200" s="159">
        <v>15466</v>
      </c>
    </row>
    <row r="201" spans="1:5" ht="12.75">
      <c r="A201" s="36"/>
      <c r="B201" s="37" t="s">
        <v>73</v>
      </c>
      <c r="C201" s="76">
        <v>0</v>
      </c>
      <c r="D201" s="76">
        <v>0</v>
      </c>
      <c r="E201" s="159">
        <v>0</v>
      </c>
    </row>
    <row r="202" spans="1:5" ht="12.75">
      <c r="A202" s="36"/>
      <c r="B202" s="37" t="s">
        <v>75</v>
      </c>
      <c r="C202" s="76">
        <v>0</v>
      </c>
      <c r="D202" s="76">
        <v>0</v>
      </c>
      <c r="E202" s="159">
        <v>0</v>
      </c>
    </row>
    <row r="203" spans="1:5" ht="12.75">
      <c r="A203" s="36"/>
      <c r="B203" s="37" t="s">
        <v>76</v>
      </c>
      <c r="C203" s="76">
        <v>10</v>
      </c>
      <c r="D203" s="76">
        <v>10</v>
      </c>
      <c r="E203" s="159">
        <v>10</v>
      </c>
    </row>
    <row r="204" spans="1:5" ht="12.75">
      <c r="A204" s="36"/>
      <c r="B204" s="37" t="s">
        <v>100</v>
      </c>
      <c r="C204" s="76">
        <v>15</v>
      </c>
      <c r="D204" s="76">
        <v>15</v>
      </c>
      <c r="E204" s="159">
        <v>15</v>
      </c>
    </row>
    <row r="205" spans="1:5" ht="12.75">
      <c r="A205" s="28">
        <v>5.7</v>
      </c>
      <c r="B205" s="37" t="s">
        <v>104</v>
      </c>
      <c r="C205" s="77">
        <f>SUM(C206:C210)</f>
        <v>200145</v>
      </c>
      <c r="D205" s="77">
        <f>SUM(D206:D210)</f>
        <v>200145</v>
      </c>
      <c r="E205" s="162">
        <f>SUM(E206:E210)</f>
        <v>198307</v>
      </c>
    </row>
    <row r="206" spans="1:5" ht="12.75">
      <c r="A206" s="36"/>
      <c r="B206" s="37" t="s">
        <v>69</v>
      </c>
      <c r="C206" s="76">
        <v>133440</v>
      </c>
      <c r="D206" s="76">
        <v>118755</v>
      </c>
      <c r="E206" s="159">
        <v>116930</v>
      </c>
    </row>
    <row r="207" spans="1:5" ht="11.25" customHeight="1">
      <c r="A207" s="36"/>
      <c r="B207" s="37" t="s">
        <v>159</v>
      </c>
      <c r="C207" s="76">
        <v>15290</v>
      </c>
      <c r="D207" s="76">
        <v>15680</v>
      </c>
      <c r="E207" s="159">
        <v>15673</v>
      </c>
    </row>
    <row r="208" spans="1:5" ht="12.75" customHeight="1">
      <c r="A208" s="36"/>
      <c r="B208" s="37" t="s">
        <v>71</v>
      </c>
      <c r="C208" s="76">
        <v>5270</v>
      </c>
      <c r="D208" s="76">
        <v>5450</v>
      </c>
      <c r="E208" s="159">
        <v>5488</v>
      </c>
    </row>
    <row r="209" spans="1:5" ht="12.75">
      <c r="A209" s="36"/>
      <c r="B209" s="37" t="s">
        <v>72</v>
      </c>
      <c r="C209" s="76">
        <v>46145</v>
      </c>
      <c r="D209" s="76">
        <v>60190</v>
      </c>
      <c r="E209" s="159">
        <v>60149</v>
      </c>
    </row>
    <row r="210" spans="1:5" ht="12.75">
      <c r="A210" s="36"/>
      <c r="B210" s="37" t="s">
        <v>264</v>
      </c>
      <c r="C210" s="76">
        <v>0</v>
      </c>
      <c r="D210" s="76">
        <v>70</v>
      </c>
      <c r="E210" s="159">
        <v>67</v>
      </c>
    </row>
    <row r="211" spans="1:5" ht="12.75">
      <c r="A211" s="36"/>
      <c r="B211" s="37" t="s">
        <v>76</v>
      </c>
      <c r="C211" s="76">
        <v>20</v>
      </c>
      <c r="D211" s="76">
        <v>20</v>
      </c>
      <c r="E211" s="159">
        <v>20</v>
      </c>
    </row>
    <row r="212" spans="1:5" ht="12.75">
      <c r="A212" s="36"/>
      <c r="B212" s="37" t="s">
        <v>100</v>
      </c>
      <c r="C212" s="76">
        <v>24</v>
      </c>
      <c r="D212" s="76">
        <v>24</v>
      </c>
      <c r="E212" s="159">
        <v>24</v>
      </c>
    </row>
    <row r="213" spans="1:5" ht="12.75">
      <c r="A213" s="28">
        <v>5.8</v>
      </c>
      <c r="B213" s="37" t="s">
        <v>160</v>
      </c>
      <c r="C213" s="77">
        <f>SUM(C214:C214)</f>
        <v>0</v>
      </c>
      <c r="D213" s="77">
        <f>SUM(D214:D214)</f>
        <v>48792</v>
      </c>
      <c r="E213" s="162">
        <f>SUM(E214:E214)</f>
        <v>48792</v>
      </c>
    </row>
    <row r="214" spans="1:5" ht="12.75">
      <c r="A214" s="36"/>
      <c r="B214" s="37" t="s">
        <v>93</v>
      </c>
      <c r="C214" s="76">
        <v>0</v>
      </c>
      <c r="D214" s="76">
        <v>48792</v>
      </c>
      <c r="E214" s="159">
        <v>48792</v>
      </c>
    </row>
    <row r="215" spans="1:5" ht="12.75">
      <c r="A215" s="28">
        <v>5.9</v>
      </c>
      <c r="B215" s="37" t="s">
        <v>267</v>
      </c>
      <c r="C215" s="77">
        <f>SUM(C216:C220)</f>
        <v>0</v>
      </c>
      <c r="D215" s="77">
        <f>SUM(D216:D220)</f>
        <v>57300</v>
      </c>
      <c r="E215" s="162">
        <f>SUM(E216:E220)</f>
        <v>48063</v>
      </c>
    </row>
    <row r="216" spans="1:5" ht="12.75">
      <c r="A216" s="36"/>
      <c r="B216" s="37" t="s">
        <v>69</v>
      </c>
      <c r="C216" s="76">
        <v>0</v>
      </c>
      <c r="D216" s="76">
        <v>20284</v>
      </c>
      <c r="E216" s="159">
        <v>12351</v>
      </c>
    </row>
    <row r="217" spans="1:5" ht="12.75">
      <c r="A217" s="36"/>
      <c r="B217" s="37" t="s">
        <v>159</v>
      </c>
      <c r="C217" s="76">
        <v>0</v>
      </c>
      <c r="D217" s="76">
        <v>1998</v>
      </c>
      <c r="E217" s="159">
        <v>1595</v>
      </c>
    </row>
    <row r="218" spans="1:5" ht="12.75">
      <c r="A218" s="36"/>
      <c r="B218" s="37" t="s">
        <v>71</v>
      </c>
      <c r="C218" s="76">
        <v>0</v>
      </c>
      <c r="D218" s="76">
        <v>1443</v>
      </c>
      <c r="E218" s="159">
        <v>590</v>
      </c>
    </row>
    <row r="219" spans="1:5" ht="12.75">
      <c r="A219" s="36"/>
      <c r="B219" s="37" t="s">
        <v>72</v>
      </c>
      <c r="C219" s="76">
        <v>0</v>
      </c>
      <c r="D219" s="76">
        <v>27215</v>
      </c>
      <c r="E219" s="159">
        <v>27167</v>
      </c>
    </row>
    <row r="220" spans="1:5" ht="12.75">
      <c r="A220" s="36"/>
      <c r="B220" s="37" t="s">
        <v>75</v>
      </c>
      <c r="C220" s="76">
        <v>0</v>
      </c>
      <c r="D220" s="76">
        <v>6360</v>
      </c>
      <c r="E220" s="159">
        <v>6360</v>
      </c>
    </row>
    <row r="221" spans="1:5" ht="12.75">
      <c r="A221" s="36"/>
      <c r="B221" s="148" t="s">
        <v>76</v>
      </c>
      <c r="C221" s="76">
        <v>0</v>
      </c>
      <c r="D221" s="76">
        <v>8</v>
      </c>
      <c r="E221" s="163">
        <v>7.5</v>
      </c>
    </row>
    <row r="222" spans="1:5" ht="12.75">
      <c r="A222" s="146">
        <v>6</v>
      </c>
      <c r="B222" s="39" t="s">
        <v>105</v>
      </c>
      <c r="C222" s="77">
        <f>SUM(C231:C231)</f>
        <v>204800</v>
      </c>
      <c r="D222" s="77">
        <f>SUM(D223:D229)</f>
        <v>247838</v>
      </c>
      <c r="E222" s="162">
        <f>SUM(E223:E229)</f>
        <v>242034</v>
      </c>
    </row>
    <row r="223" spans="1:5" ht="12.75">
      <c r="A223" s="28"/>
      <c r="B223" s="37" t="s">
        <v>69</v>
      </c>
      <c r="C223" s="77">
        <v>0</v>
      </c>
      <c r="D223" s="77">
        <v>0</v>
      </c>
      <c r="E223" s="162">
        <v>0</v>
      </c>
    </row>
    <row r="224" spans="1:5" ht="12.75">
      <c r="A224" s="28"/>
      <c r="B224" s="37" t="s">
        <v>159</v>
      </c>
      <c r="C224" s="77">
        <v>0</v>
      </c>
      <c r="D224" s="77">
        <v>0</v>
      </c>
      <c r="E224" s="162">
        <v>0</v>
      </c>
    </row>
    <row r="225" spans="1:5" ht="12.75">
      <c r="A225" s="28"/>
      <c r="B225" s="37" t="s">
        <v>71</v>
      </c>
      <c r="C225" s="77">
        <v>0</v>
      </c>
      <c r="D225" s="77">
        <v>0</v>
      </c>
      <c r="E225" s="162">
        <v>0</v>
      </c>
    </row>
    <row r="226" spans="1:5" ht="12.75">
      <c r="A226" s="28"/>
      <c r="B226" s="37" t="s">
        <v>72</v>
      </c>
      <c r="C226" s="77">
        <v>0</v>
      </c>
      <c r="D226" s="77">
        <f>D237</f>
        <v>5038</v>
      </c>
      <c r="E226" s="162">
        <f>E237</f>
        <v>186</v>
      </c>
    </row>
    <row r="227" spans="1:5" ht="12.75">
      <c r="A227" s="28"/>
      <c r="B227" s="37" t="s">
        <v>74</v>
      </c>
      <c r="C227" s="77">
        <f>C232</f>
        <v>204800</v>
      </c>
      <c r="D227" s="77">
        <f>D232</f>
        <v>207800</v>
      </c>
      <c r="E227" s="162">
        <f>E232</f>
        <v>207800</v>
      </c>
    </row>
    <row r="228" spans="1:5" ht="12.75">
      <c r="A228" s="28"/>
      <c r="B228" s="37" t="s">
        <v>270</v>
      </c>
      <c r="C228" s="77">
        <v>0</v>
      </c>
      <c r="D228" s="77">
        <f>SUM(D234)</f>
        <v>12000</v>
      </c>
      <c r="E228" s="162">
        <f>SUM(E234)</f>
        <v>12000</v>
      </c>
    </row>
    <row r="229" spans="1:5" ht="12.75">
      <c r="A229" s="28"/>
      <c r="B229" s="37" t="s">
        <v>75</v>
      </c>
      <c r="C229" s="77">
        <f>SUM(C233)</f>
        <v>0</v>
      </c>
      <c r="D229" s="77">
        <f>SUM(D233)</f>
        <v>23000</v>
      </c>
      <c r="E229" s="162">
        <f>SUM(E233)</f>
        <v>22048</v>
      </c>
    </row>
    <row r="230" spans="1:5" ht="12.75">
      <c r="A230" s="28"/>
      <c r="B230" s="37" t="s">
        <v>76</v>
      </c>
      <c r="C230" s="77">
        <f>C235</f>
        <v>32</v>
      </c>
      <c r="D230" s="77">
        <f>D235</f>
        <v>32</v>
      </c>
      <c r="E230" s="162">
        <f>E235</f>
        <v>28</v>
      </c>
    </row>
    <row r="231" spans="1:5" ht="12.75">
      <c r="A231" s="28">
        <v>6.1</v>
      </c>
      <c r="B231" s="37" t="s">
        <v>106</v>
      </c>
      <c r="C231" s="77">
        <f>SUM(C232:C233)</f>
        <v>204800</v>
      </c>
      <c r="D231" s="77">
        <f>SUM(D232:D234)</f>
        <v>242800</v>
      </c>
      <c r="E231" s="162">
        <f>SUM(E232:E234)</f>
        <v>241848</v>
      </c>
    </row>
    <row r="232" spans="1:5" ht="12.75">
      <c r="A232" s="28"/>
      <c r="B232" s="37" t="s">
        <v>107</v>
      </c>
      <c r="C232" s="76">
        <v>204800</v>
      </c>
      <c r="D232" s="76">
        <v>207800</v>
      </c>
      <c r="E232" s="159">
        <v>207800</v>
      </c>
    </row>
    <row r="233" spans="1:5" ht="12" customHeight="1">
      <c r="A233" s="28"/>
      <c r="B233" s="37" t="s">
        <v>75</v>
      </c>
      <c r="C233" s="76">
        <v>0</v>
      </c>
      <c r="D233" s="76">
        <v>23000</v>
      </c>
      <c r="E233" s="159">
        <v>22048</v>
      </c>
    </row>
    <row r="234" spans="1:5" ht="12" customHeight="1">
      <c r="A234" s="28"/>
      <c r="B234" s="37" t="s">
        <v>270</v>
      </c>
      <c r="C234" s="76">
        <v>0</v>
      </c>
      <c r="D234" s="76">
        <v>12000</v>
      </c>
      <c r="E234" s="159">
        <v>12000</v>
      </c>
    </row>
    <row r="235" spans="1:5" ht="12.75">
      <c r="A235" s="28"/>
      <c r="B235" s="37" t="s">
        <v>77</v>
      </c>
      <c r="C235" s="76">
        <v>32</v>
      </c>
      <c r="D235" s="76">
        <v>32</v>
      </c>
      <c r="E235" s="159">
        <v>28</v>
      </c>
    </row>
    <row r="236" spans="1:5" ht="12.75">
      <c r="A236" s="28">
        <v>6.2</v>
      </c>
      <c r="B236" s="37" t="s">
        <v>40</v>
      </c>
      <c r="C236" s="77">
        <f>SUM(C237:C237)</f>
        <v>0</v>
      </c>
      <c r="D236" s="77">
        <f>SUM(D237:D237)</f>
        <v>5038</v>
      </c>
      <c r="E236" s="162">
        <f>SUM(E237:E237)</f>
        <v>186</v>
      </c>
    </row>
    <row r="237" spans="1:5" ht="12.75">
      <c r="A237" s="28"/>
      <c r="B237" s="37" t="s">
        <v>93</v>
      </c>
      <c r="C237" s="76">
        <v>0</v>
      </c>
      <c r="D237" s="76">
        <v>5038</v>
      </c>
      <c r="E237" s="159">
        <v>186</v>
      </c>
    </row>
    <row r="238" spans="1:5" ht="12.75">
      <c r="A238" s="146">
        <v>7</v>
      </c>
      <c r="B238" s="40" t="s">
        <v>36</v>
      </c>
      <c r="C238" s="77">
        <f aca="true" t="shared" si="7" ref="C238:E239">SUM(C239:C239)</f>
        <v>0</v>
      </c>
      <c r="D238" s="77">
        <f t="shared" si="7"/>
        <v>18350</v>
      </c>
      <c r="E238" s="162">
        <f t="shared" si="7"/>
        <v>18350</v>
      </c>
    </row>
    <row r="239" spans="1:5" ht="12.75">
      <c r="A239" s="28">
        <v>7.1</v>
      </c>
      <c r="B239" s="37" t="s">
        <v>37</v>
      </c>
      <c r="C239" s="76">
        <f t="shared" si="7"/>
        <v>0</v>
      </c>
      <c r="D239" s="76">
        <f t="shared" si="7"/>
        <v>18350</v>
      </c>
      <c r="E239" s="159">
        <f t="shared" si="7"/>
        <v>18350</v>
      </c>
    </row>
    <row r="240" spans="1:5" ht="13.5" thickBot="1">
      <c r="A240" s="30"/>
      <c r="B240" s="41" t="s">
        <v>107</v>
      </c>
      <c r="C240" s="127">
        <v>0</v>
      </c>
      <c r="D240" s="127">
        <v>18350</v>
      </c>
      <c r="E240" s="164">
        <v>18350</v>
      </c>
    </row>
    <row r="241" spans="1:5" ht="12.75">
      <c r="A241" s="13"/>
      <c r="B241" s="13"/>
      <c r="C241" s="42"/>
      <c r="D241" s="27"/>
      <c r="E241" s="27"/>
    </row>
    <row r="242" spans="1:5" ht="12.75">
      <c r="A242" s="13"/>
      <c r="B242" s="13"/>
      <c r="C242" s="42"/>
      <c r="D242" s="27"/>
      <c r="E242" s="27"/>
    </row>
    <row r="243" spans="1:5" ht="12.75">
      <c r="A243" s="13"/>
      <c r="B243" s="136" t="s">
        <v>2</v>
      </c>
      <c r="C243" s="42"/>
      <c r="D243" s="42" t="s">
        <v>230</v>
      </c>
      <c r="E243" s="42"/>
    </row>
    <row r="244" spans="1:5" ht="12.75">
      <c r="A244" s="13"/>
      <c r="B244" s="136" t="s">
        <v>158</v>
      </c>
      <c r="C244" s="42"/>
      <c r="D244" s="42"/>
      <c r="E244" s="42" t="s">
        <v>231</v>
      </c>
    </row>
    <row r="245" spans="1:5" ht="12.75">
      <c r="A245" s="13"/>
      <c r="B245" s="136" t="s">
        <v>229</v>
      </c>
      <c r="C245" s="42"/>
      <c r="D245" s="42"/>
      <c r="E245" s="42"/>
    </row>
    <row r="246" spans="1:5" ht="12.75">
      <c r="A246" s="13"/>
      <c r="B246" s="13"/>
      <c r="C246" s="42"/>
      <c r="D246" s="27"/>
      <c r="E246" s="27"/>
    </row>
    <row r="247" spans="1:5" ht="12.75">
      <c r="A247" s="13"/>
      <c r="B247" s="13"/>
      <c r="C247" s="42"/>
      <c r="D247" s="27"/>
      <c r="E247" s="27"/>
    </row>
    <row r="248" spans="1:5" ht="12.75">
      <c r="A248" s="13"/>
      <c r="B248" s="13"/>
      <c r="C248" s="42"/>
      <c r="D248" s="27"/>
      <c r="E248" s="27"/>
    </row>
    <row r="249" spans="1:5" ht="12.75">
      <c r="A249" s="13"/>
      <c r="B249" s="13"/>
      <c r="C249" s="42"/>
      <c r="D249" s="27"/>
      <c r="E249" s="27"/>
    </row>
    <row r="250" spans="1:5" ht="12.75">
      <c r="A250" s="13"/>
      <c r="B250" s="13"/>
      <c r="C250" s="42"/>
      <c r="D250" s="27"/>
      <c r="E250" s="27"/>
    </row>
    <row r="251" spans="1:5" ht="12.75">
      <c r="A251" s="13"/>
      <c r="B251" s="13"/>
      <c r="C251" s="42"/>
      <c r="D251" s="27"/>
      <c r="E251" s="27"/>
    </row>
    <row r="252" spans="1:5" ht="12.75">
      <c r="A252" s="13"/>
      <c r="B252" s="13"/>
      <c r="C252" s="42"/>
      <c r="D252" s="27"/>
      <c r="E252" s="27"/>
    </row>
    <row r="253" spans="1:5" ht="12.75">
      <c r="A253" s="13"/>
      <c r="B253" s="13"/>
      <c r="C253" s="42"/>
      <c r="D253" s="27"/>
      <c r="E253" s="27"/>
    </row>
    <row r="254" spans="1:5" ht="12.75">
      <c r="A254" s="13"/>
      <c r="B254" s="13"/>
      <c r="C254" s="42"/>
      <c r="D254" s="27"/>
      <c r="E254" s="27"/>
    </row>
    <row r="255" spans="1:5" ht="12.75">
      <c r="A255" s="13"/>
      <c r="B255" s="13"/>
      <c r="C255" s="42"/>
      <c r="D255" s="27"/>
      <c r="E255" s="27"/>
    </row>
    <row r="256" spans="1:5" ht="12.75">
      <c r="A256" s="13"/>
      <c r="B256" s="13"/>
      <c r="C256" s="42"/>
      <c r="D256" s="27"/>
      <c r="E256" s="27"/>
    </row>
    <row r="257" spans="1:5" ht="12.75">
      <c r="A257" s="13"/>
      <c r="B257" s="13"/>
      <c r="C257" s="42"/>
      <c r="D257" s="27"/>
      <c r="E257" s="27"/>
    </row>
    <row r="258" spans="1:5" ht="12.75">
      <c r="A258" s="13"/>
      <c r="B258" s="13"/>
      <c r="C258" s="42"/>
      <c r="D258" s="27"/>
      <c r="E258" s="27"/>
    </row>
    <row r="259" spans="1:5" ht="12.75">
      <c r="A259" s="13"/>
      <c r="B259" s="13"/>
      <c r="C259" s="42"/>
      <c r="D259" s="27"/>
      <c r="E259" s="27"/>
    </row>
    <row r="260" spans="1:5" ht="12.75">
      <c r="A260" s="13"/>
      <c r="B260" s="13"/>
      <c r="C260" s="42"/>
      <c r="D260" s="27"/>
      <c r="E260" s="27"/>
    </row>
    <row r="261" spans="1:5" ht="12.75">
      <c r="A261" s="13"/>
      <c r="B261" s="13"/>
      <c r="C261" s="42"/>
      <c r="D261" s="27"/>
      <c r="E261" s="27"/>
    </row>
    <row r="262" spans="1:5" ht="12.75">
      <c r="A262" s="13"/>
      <c r="B262" s="13"/>
      <c r="C262" s="42"/>
      <c r="D262" s="27"/>
      <c r="E262" s="27"/>
    </row>
    <row r="263" spans="1:5" ht="12.75">
      <c r="A263" s="13"/>
      <c r="B263" s="13"/>
      <c r="C263" s="42"/>
      <c r="D263" s="27"/>
      <c r="E263" s="27"/>
    </row>
    <row r="264" spans="1:5" ht="12.75">
      <c r="A264" s="13"/>
      <c r="B264" s="13"/>
      <c r="C264" s="42"/>
      <c r="D264" s="27"/>
      <c r="E264" s="27"/>
    </row>
    <row r="265" spans="1:5" ht="12.75">
      <c r="A265" s="13"/>
      <c r="B265" s="13"/>
      <c r="C265" s="42"/>
      <c r="D265" s="27"/>
      <c r="E265" s="27"/>
    </row>
    <row r="266" spans="1:5" ht="12.75">
      <c r="A266" s="13"/>
      <c r="B266" s="13"/>
      <c r="C266" s="42"/>
      <c r="D266" s="27"/>
      <c r="E266" s="27"/>
    </row>
    <row r="267" spans="1:5" ht="12.75">
      <c r="A267" s="13"/>
      <c r="B267" s="13"/>
      <c r="C267" s="42"/>
      <c r="D267" s="27"/>
      <c r="E267" s="27"/>
    </row>
    <row r="268" spans="1:5" ht="12.75">
      <c r="A268" s="13"/>
      <c r="B268" s="13"/>
      <c r="C268" s="42"/>
      <c r="D268" s="27"/>
      <c r="E268" s="27"/>
    </row>
    <row r="269" spans="1:5" ht="12.75">
      <c r="A269" s="13"/>
      <c r="B269" s="13"/>
      <c r="C269" s="42"/>
      <c r="D269" s="27"/>
      <c r="E269" s="27"/>
    </row>
    <row r="270" spans="1:5" ht="12.75">
      <c r="A270" s="13"/>
      <c r="B270" s="13"/>
      <c r="C270" s="42"/>
      <c r="D270" s="27"/>
      <c r="E270" s="27"/>
    </row>
    <row r="271" spans="1:5" ht="12.75">
      <c r="A271" s="13"/>
      <c r="B271" s="13"/>
      <c r="C271" s="42"/>
      <c r="D271" s="27"/>
      <c r="E271" s="27"/>
    </row>
    <row r="272" spans="1:5" ht="12.75">
      <c r="A272" s="13"/>
      <c r="B272" s="13"/>
      <c r="C272" s="42"/>
      <c r="D272" s="27"/>
      <c r="E272" s="27"/>
    </row>
    <row r="273" spans="1:5" ht="12.75">
      <c r="A273" s="13"/>
      <c r="B273" s="13"/>
      <c r="C273" s="42"/>
      <c r="D273" s="27"/>
      <c r="E273" s="27"/>
    </row>
    <row r="274" spans="1:5" ht="12.75">
      <c r="A274" s="13"/>
      <c r="B274" s="13"/>
      <c r="C274" s="42"/>
      <c r="D274" s="27"/>
      <c r="E274" s="27"/>
    </row>
    <row r="275" spans="1:5" ht="12.75">
      <c r="A275" s="13"/>
      <c r="B275" s="13"/>
      <c r="C275" s="42"/>
      <c r="D275" s="27"/>
      <c r="E275" s="27"/>
    </row>
    <row r="276" spans="1:5" ht="12.75">
      <c r="A276" s="13"/>
      <c r="B276" s="13"/>
      <c r="C276" s="42"/>
      <c r="D276" s="27"/>
      <c r="E276" s="27"/>
    </row>
  </sheetData>
  <sheetProtection/>
  <mergeCells count="20">
    <mergeCell ref="A15:A16"/>
    <mergeCell ref="A1:E1"/>
    <mergeCell ref="A2:E2"/>
    <mergeCell ref="C4:E4"/>
    <mergeCell ref="E15:E16"/>
    <mergeCell ref="A4:A9"/>
    <mergeCell ref="B4:B9"/>
    <mergeCell ref="C5:C9"/>
    <mergeCell ref="D5:D9"/>
    <mergeCell ref="B15:B16"/>
    <mergeCell ref="C21:E21"/>
    <mergeCell ref="E5:E9"/>
    <mergeCell ref="A21:A26"/>
    <mergeCell ref="B21:B26"/>
    <mergeCell ref="C22:C26"/>
    <mergeCell ref="D22:D26"/>
    <mergeCell ref="E22:E26"/>
    <mergeCell ref="A18:E18"/>
    <mergeCell ref="C15:C16"/>
    <mergeCell ref="D15:D16"/>
  </mergeCells>
  <printOptions/>
  <pageMargins left="0.8" right="0.75" top="0.85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TonchevaTRZ</dc:creator>
  <cp:keywords/>
  <dc:description/>
  <cp:lastModifiedBy>Administrator</cp:lastModifiedBy>
  <cp:lastPrinted>2015-03-25T06:22:25Z</cp:lastPrinted>
  <dcterms:created xsi:type="dcterms:W3CDTF">2012-10-19T12:29:53Z</dcterms:created>
  <dcterms:modified xsi:type="dcterms:W3CDTF">2015-05-15T13:34:06Z</dcterms:modified>
  <cp:category/>
  <cp:version/>
  <cp:contentType/>
  <cp:contentStatus/>
</cp:coreProperties>
</file>